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/>
  </bookViews>
  <sheets>
    <sheet name="Summary" sheetId="1" r:id="rId1"/>
    <sheet name="Schedule 1A" sheetId="2" r:id="rId2"/>
    <sheet name="Schedule 1B" sheetId="3" r:id="rId3"/>
    <sheet name="Schedule 2" sheetId="13" r:id="rId4"/>
  </sheets>
  <definedNames>
    <definedName name="_xlnm.Print_Area" localSheetId="0">Summary!$A$1:$I$53</definedName>
  </definedNames>
  <calcPr calcId="145621"/>
</workbook>
</file>

<file path=xl/calcChain.xml><?xml version="1.0" encoding="utf-8"?>
<calcChain xmlns="http://schemas.openxmlformats.org/spreadsheetml/2006/main">
  <c r="G15" i="2" l="1"/>
  <c r="I44" i="1" l="1"/>
  <c r="I46" i="1" s="1"/>
  <c r="G44" i="1"/>
  <c r="G46" i="1" s="1"/>
  <c r="E44" i="1"/>
  <c r="E46" i="1" s="1"/>
  <c r="C44" i="1"/>
  <c r="C46" i="1" s="1"/>
  <c r="Q20" i="13"/>
  <c r="O20" i="13"/>
  <c r="M20" i="13"/>
  <c r="K20" i="13"/>
  <c r="I20" i="13"/>
  <c r="G20" i="13"/>
  <c r="E20" i="13"/>
  <c r="C20" i="13"/>
  <c r="Q19" i="13"/>
  <c r="O19" i="13"/>
  <c r="O21" i="13" s="1"/>
  <c r="M19" i="13"/>
  <c r="K19" i="13"/>
  <c r="I19" i="13"/>
  <c r="E19" i="13"/>
  <c r="C19" i="13"/>
  <c r="G19" i="13" s="1"/>
  <c r="G21" i="13" s="1"/>
  <c r="Q18" i="13"/>
  <c r="O18" i="13"/>
  <c r="M18" i="13"/>
  <c r="M21" i="13" s="1"/>
  <c r="K18" i="13"/>
  <c r="I18" i="13"/>
  <c r="G18" i="13"/>
  <c r="E18" i="13"/>
  <c r="E21" i="13" s="1"/>
  <c r="C18" i="13"/>
  <c r="C21" i="13" s="1"/>
  <c r="I21" i="13" s="1"/>
  <c r="Q15" i="13"/>
  <c r="M15" i="13"/>
  <c r="I15" i="13"/>
  <c r="G15" i="13"/>
  <c r="E15" i="13"/>
  <c r="Q14" i="13"/>
  <c r="O14" i="13"/>
  <c r="O15" i="13" s="1"/>
  <c r="I14" i="13"/>
  <c r="G14" i="13"/>
  <c r="Q11" i="13"/>
  <c r="M11" i="13"/>
  <c r="K11" i="13"/>
  <c r="I11" i="13"/>
  <c r="E11" i="13"/>
  <c r="C11" i="13"/>
  <c r="Q10" i="13"/>
  <c r="O10" i="13"/>
  <c r="I10" i="13"/>
  <c r="G10" i="13"/>
  <c r="Q9" i="13"/>
  <c r="O9" i="13"/>
  <c r="I9" i="13"/>
  <c r="G9" i="13"/>
  <c r="Q8" i="13"/>
  <c r="O8" i="13"/>
  <c r="O11" i="13" s="1"/>
  <c r="I8" i="13"/>
  <c r="G8" i="13"/>
  <c r="G11" i="13" s="1"/>
  <c r="E21" i="3"/>
  <c r="G19" i="3"/>
  <c r="G18" i="3"/>
  <c r="E18" i="3"/>
  <c r="G16" i="3"/>
  <c r="G15" i="3"/>
  <c r="G13" i="3"/>
  <c r="G19" i="2"/>
  <c r="G18" i="2"/>
  <c r="E18" i="2"/>
  <c r="E21" i="2" s="1"/>
  <c r="G16" i="2"/>
  <c r="G13" i="2"/>
  <c r="I53" i="1"/>
  <c r="G53" i="1"/>
  <c r="E53" i="1"/>
  <c r="C53" i="1"/>
  <c r="G21" i="3" l="1"/>
  <c r="G21" i="2"/>
  <c r="K21" i="13"/>
  <c r="Q21" i="13" s="1"/>
  <c r="G25" i="3"/>
  <c r="G25" i="2"/>
  <c r="G27" i="2" l="1"/>
  <c r="G24" i="2"/>
  <c r="G27" i="3"/>
  <c r="G24" i="3"/>
</calcChain>
</file>

<file path=xl/sharedStrings.xml><?xml version="1.0" encoding="utf-8"?>
<sst xmlns="http://schemas.openxmlformats.org/spreadsheetml/2006/main" count="178" uniqueCount="79">
  <si>
    <t>STATE AUTO FINANCIAL CORPORATION AND SUBSIDIARIES</t>
  </si>
  <si>
    <t>CONSOLIDATED STATEMENTS OF INCOME</t>
  </si>
  <si>
    <t>(unaudited)</t>
  </si>
  <si>
    <t>Three months ended September 30</t>
  </si>
  <si>
    <t>Nine months ended September 30</t>
  </si>
  <si>
    <t>($ in millions, except per share amounts)</t>
  </si>
  <si>
    <t>2015</t>
  </si>
  <si>
    <t/>
  </si>
  <si>
    <t>2014</t>
  </si>
  <si>
    <t>Net premiums written</t>
  </si>
  <si>
    <t>Earned premiums</t>
  </si>
  <si>
    <t>Net investment income</t>
  </si>
  <si>
    <t>Net realized gain on investments</t>
  </si>
  <si>
    <t>Other income</t>
  </si>
  <si>
    <t>Total revenue</t>
  </si>
  <si>
    <t>Income before federal income taxes</t>
  </si>
  <si>
    <t>Federal income tax expense</t>
  </si>
  <si>
    <t>Net income</t>
  </si>
  <si>
    <t>Earnings per common share:</t>
  </si>
  <si>
    <t>- basic</t>
  </si>
  <si>
    <t>- diluted</t>
  </si>
  <si>
    <r>
      <rPr>
        <sz val="10"/>
        <color rgb="FF000000"/>
        <rFont val="Times New Roman"/>
        <family val="1"/>
      </rPr>
      <t xml:space="preserve">Earnings per share from operations </t>
    </r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>:</t>
    </r>
  </si>
  <si>
    <t>Weighted average shares outstanding:</t>
  </si>
  <si>
    <t>Return on average equity (LTM)</t>
  </si>
  <si>
    <t>Book value per share</t>
  </si>
  <si>
    <t>Dividends paid per share</t>
  </si>
  <si>
    <t>Total shares outstanding</t>
  </si>
  <si>
    <t>GAAP ratios:</t>
  </si>
  <si>
    <t>Cat loss and ALAE ratio</t>
  </si>
  <si>
    <t>Non-cat loss and LAE ratio</t>
  </si>
  <si>
    <t>Loss and LAE ratio</t>
  </si>
  <si>
    <t>Expense ratio</t>
  </si>
  <si>
    <t>Combined ratio</t>
  </si>
  <si>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 xml:space="preserve"> Reconciliation of non-GAAP financial measure:</t>
    </r>
  </si>
  <si>
    <t>Net income from operations:</t>
  </si>
  <si>
    <t>Less net realized gain on investments,</t>
  </si>
  <si>
    <t>less applicable federal income taxes</t>
  </si>
  <si>
    <t>Net income from operations</t>
  </si>
  <si>
    <t>RECONCILIATION OF ADJUSTMENTS</t>
  </si>
  <si>
    <t>The following table sets forth a reconciliation of the HO QS Arrangement cession and the former RED unit's underwriting results on the Company's overall results and key performance indicators on a pro forma GAAP basis as if the HO QS Arrangement had not been in effect and the RED results had been excluded for the three months ended September 30, 2014.</t>
  </si>
  <si>
    <t>Three months ended</t>
  </si>
  <si>
    <t> ($ in millions)</t>
  </si>
  <si>
    <t>  </t>
  </si>
  <si>
    <t>As Reported</t>
  </si>
  <si>
    <t>Adjustments</t>
  </si>
  <si>
    <t>Pro Forma without Adjustments</t>
  </si>
  <si>
    <t>Earned Premiums</t>
  </si>
  <si>
    <t>(1)</t>
  </si>
  <si>
    <t>Losses and LAE Incurred:</t>
  </si>
  <si>
    <t>Cat loss and ALAE</t>
  </si>
  <si>
    <t>Non-cat loss and LAE</t>
  </si>
  <si>
    <t>(2)</t>
  </si>
  <si>
    <t>Loss and LAE</t>
  </si>
  <si>
    <t>Acquisition and operating expenses</t>
  </si>
  <si>
    <t>(3)</t>
  </si>
  <si>
    <t>Net underwriting (loss) gain</t>
  </si>
  <si>
    <t>N/M</t>
  </si>
  <si>
    <t>*</t>
  </si>
  <si>
    <t>Footnotes:</t>
  </si>
  <si>
    <t>(1) HO QS cession</t>
  </si>
  <si>
    <t>(2) RED reserve strengthening</t>
  </si>
  <si>
    <t>(3) Severance expenses</t>
  </si>
  <si>
    <t>* N/M = Not Meaningful</t>
  </si>
  <si>
    <t>The following table sets forth a reconciliation of the HO QS Arrangement cession and the former RED unit's underwriting results on the Company's overall results and key performance indicators on a pro forma GAAP basis as if the HO QS Arrangement had not been in effect and the RED results had been excluded for the nine months ended September 30, 2014.</t>
  </si>
  <si>
    <t>Nine months ended</t>
  </si>
  <si>
    <t>Quarter to Date</t>
  </si>
  <si>
    <t>Year to Date</t>
  </si>
  <si>
    <t>$ Change</t>
  </si>
  <si>
    <t>% Change</t>
  </si>
  <si>
    <t>Personal auto</t>
  </si>
  <si>
    <t>Homeowners</t>
  </si>
  <si>
    <t>Other personal</t>
  </si>
  <si>
    <t>Personal segment</t>
  </si>
  <si>
    <t>NET WRITTEN PREMIUM COMPARISON ($ millions)</t>
  </si>
  <si>
    <t>As reported:</t>
  </si>
  <si>
    <t>Homeowners:</t>
  </si>
  <si>
    <t>Homeowners cession</t>
  </si>
  <si>
    <t>Total excluding HO QS arrangement: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</si>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</sst>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* #,##0.0_)_%;_(&quot;$&quot;* \(#,##0.0\)_%;_(&quot;$&quot;* &quot;—&quot;_);_(@_)"/>
    <numFmt numFmtId="165" formatCode="_(#,##0.0_)_%;_(\(#,##0.0\)_%;_(&quot;—&quot;_);_(@_)"/>
    <numFmt numFmtId="166" formatCode="_(&quot;$&quot;* #,##0.00_)_%;_(&quot;$&quot;* \(#,##0.00\)_%;_(&quot;$&quot;* &quot;—&quot;_);_(@_)"/>
    <numFmt numFmtId="167" formatCode="#,##0.0_)%;\(#,##0.0\)%;&quot;—&quot;\%;_(@_)"/>
    <numFmt numFmtId="168" formatCode="#,##0_)%;\(#,##0\)%;&quot;—&quot;\%;_(@_)"/>
    <numFmt numFmtId="169" formatCode="_(#,##0.00_)_%;_(\(#,##0.00\)_%;_(&quot;—&quot;_);_(@_)"/>
    <numFmt numFmtId="170" formatCode="_(#,##0_)_%;_(\(#,##0\)_%;_(&quot;—&quot;_);_(@_)"/>
    <numFmt numFmtId="171" formatCode="_(#,##0.##########_)_%;_(\(#,##0.##########\)_%;_(&quot;—&quot;_);_(@_)"/>
    <numFmt numFmtId="172" formatCode="mmmm\ d\,\ yyyy"/>
    <numFmt numFmtId="173" formatCode="_(&quot;$&quot;* #,##0_)_%;_(&quot;$&quot;* \(#,##0\)_%;_(&quot;$&quot;* &quot;—&quot;_);_(@_)"/>
    <numFmt numFmtId="174" formatCode="_(&quot;$&quot;* #,##0.0_);_(&quot;$&quot;* \(#,##0.0\);_(&quot;$&quot;* &quot;—&quot;_);_(@_)"/>
    <numFmt numFmtId="175" formatCode="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8"/>
      <color rgb="FF000000"/>
      <name val="Times New Roman"/>
      <family val="1"/>
    </font>
    <font>
      <u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/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/>
    <xf numFmtId="165" fontId="0" fillId="0" borderId="2" xfId="0" applyNumberFormat="1" applyBorder="1" applyAlignment="1">
      <alignment horizontal="left"/>
    </xf>
    <xf numFmtId="165" fontId="0" fillId="0" borderId="0" xfId="0" applyNumberFormat="1" applyAlignment="1"/>
    <xf numFmtId="165" fontId="0" fillId="0" borderId="1" xfId="0" applyNumberFormat="1" applyBorder="1" applyAlignment="1"/>
    <xf numFmtId="0" fontId="0" fillId="0" borderId="0" xfId="0" applyAlignment="1">
      <alignment wrapText="1" indent="1"/>
    </xf>
    <xf numFmtId="165" fontId="0" fillId="0" borderId="3" xfId="0" applyNumberFormat="1" applyBorder="1" applyAlignment="1"/>
    <xf numFmtId="165" fontId="0" fillId="0" borderId="3" xfId="0" applyNumberFormat="1" applyBorder="1" applyAlignment="1"/>
    <xf numFmtId="165" fontId="0" fillId="0" borderId="0" xfId="0" applyNumberFormat="1" applyAlignment="1"/>
    <xf numFmtId="164" fontId="0" fillId="0" borderId="4" xfId="0" applyNumberFormat="1" applyBorder="1" applyAlignment="1"/>
    <xf numFmtId="164" fontId="0" fillId="0" borderId="4" xfId="0" applyNumberFormat="1" applyBorder="1" applyAlignment="1"/>
    <xf numFmtId="0" fontId="0" fillId="0" borderId="5" xfId="0" applyBorder="1" applyAlignment="1">
      <alignment horizontal="left"/>
    </xf>
    <xf numFmtId="0" fontId="0" fillId="0" borderId="0" xfId="0" applyAlignment="1">
      <alignment wrapText="1" indent="2"/>
    </xf>
    <xf numFmtId="166" fontId="0" fillId="0" borderId="0" xfId="0" applyNumberFormat="1" applyAlignment="1"/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7" fontId="0" fillId="0" borderId="0" xfId="0" applyNumberFormat="1" applyAlignment="1"/>
    <xf numFmtId="168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71" fontId="0" fillId="0" borderId="0" xfId="0" applyNumberFormat="1" applyAlignment="1"/>
    <xf numFmtId="170" fontId="0" fillId="0" borderId="0" xfId="0" applyNumberFormat="1" applyAlignment="1">
      <alignment horizontal="left"/>
    </xf>
    <xf numFmtId="164" fontId="0" fillId="0" borderId="0" xfId="0" applyNumberFormat="1" applyAlignment="1"/>
    <xf numFmtId="164" fontId="0" fillId="0" borderId="0" xfId="0" applyNumberFormat="1" applyAlignment="1"/>
    <xf numFmtId="165" fontId="0" fillId="0" borderId="1" xfId="0" applyNumberForma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0" fillId="0" borderId="2" xfId="0" applyNumberFormat="1" applyBorder="1" applyAlignment="1"/>
    <xf numFmtId="0" fontId="0" fillId="0" borderId="0" xfId="0" applyAlignment="1">
      <alignment horizontal="right" wrapText="1"/>
    </xf>
    <xf numFmtId="167" fontId="0" fillId="0" borderId="1" xfId="0" applyNumberFormat="1" applyBorder="1" applyAlignment="1"/>
    <xf numFmtId="0" fontId="0" fillId="0" borderId="1" xfId="0" applyBorder="1" applyAlignment="1">
      <alignment horizontal="right" wrapText="1"/>
    </xf>
    <xf numFmtId="167" fontId="0" fillId="0" borderId="1" xfId="0" applyNumberFormat="1" applyBorder="1" applyAlignment="1"/>
    <xf numFmtId="167" fontId="0" fillId="0" borderId="4" xfId="0" applyNumberFormat="1" applyBorder="1" applyAlignment="1"/>
    <xf numFmtId="0" fontId="0" fillId="0" borderId="4" xfId="0" applyBorder="1" applyAlignment="1">
      <alignment horizontal="right" wrapText="1"/>
    </xf>
    <xf numFmtId="167" fontId="0" fillId="0" borderId="4" xfId="0" applyNumberFormat="1" applyBorder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/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/>
    <xf numFmtId="167" fontId="0" fillId="0" borderId="0" xfId="0" applyNumberFormat="1" applyAlignment="1"/>
    <xf numFmtId="173" fontId="7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5" fontId="0" fillId="0" borderId="0" xfId="0" applyNumberFormat="1" applyAlignment="1"/>
    <xf numFmtId="174" fontId="0" fillId="0" borderId="0" xfId="0" applyNumberFormat="1" applyAlignment="1"/>
    <xf numFmtId="165" fontId="0" fillId="0" borderId="1" xfId="0" applyNumberFormat="1" applyBorder="1" applyAlignment="1"/>
    <xf numFmtId="0" fontId="4" fillId="0" borderId="0" xfId="0" applyFont="1" applyAlignment="1">
      <alignment wrapText="1"/>
    </xf>
    <xf numFmtId="164" fontId="0" fillId="0" borderId="2" xfId="0" applyNumberFormat="1" applyBorder="1" applyAlignment="1"/>
    <xf numFmtId="165" fontId="0" fillId="0" borderId="2" xfId="0" applyNumberFormat="1" applyBorder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0" fillId="0" borderId="2" xfId="0" applyNumberFormat="1" applyBorder="1" applyAlignment="1">
      <alignment horizontal="right" inden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7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99"/>
  <sheetViews>
    <sheetView tabSelected="1" workbookViewId="0">
      <selection activeCell="A4" sqref="A4"/>
    </sheetView>
  </sheetViews>
  <sheetFormatPr defaultColWidth="21.5" defaultRowHeight="12.75" x14ac:dyDescent="0.2"/>
  <cols>
    <col min="1" max="1" width="46.6640625" customWidth="1"/>
    <col min="2" max="2" width="0.6640625" customWidth="1"/>
    <col min="3" max="3" width="15.83203125" customWidth="1"/>
    <col min="4" max="4" width="0.6640625" customWidth="1"/>
    <col min="5" max="5" width="15.83203125" customWidth="1"/>
    <col min="6" max="6" width="0.6640625" customWidth="1"/>
    <col min="7" max="7" width="15.83203125" customWidth="1"/>
    <col min="8" max="8" width="0.6640625" customWidth="1"/>
    <col min="9" max="9" width="15.83203125" customWidth="1"/>
  </cols>
  <sheetData>
    <row r="1" spans="1:226" ht="18.7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18.75" customHeight="1" x14ac:dyDescent="0.2">
      <c r="A2" s="69" t="s">
        <v>1</v>
      </c>
      <c r="B2" s="68"/>
      <c r="C2" s="68"/>
      <c r="D2" s="68"/>
      <c r="E2" s="68"/>
      <c r="F2" s="68"/>
      <c r="G2" s="68"/>
      <c r="H2" s="68"/>
      <c r="I2" s="6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18.75" customHeight="1" x14ac:dyDescent="0.2">
      <c r="A3" s="70" t="s">
        <v>2</v>
      </c>
      <c r="B3" s="68"/>
      <c r="C3" s="68"/>
      <c r="D3" s="68"/>
      <c r="E3" s="68"/>
      <c r="F3" s="68"/>
      <c r="G3" s="68"/>
      <c r="H3" s="68"/>
      <c r="I3" s="6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26" ht="18.75" customHeight="1" x14ac:dyDescent="0.2">
      <c r="A5" s="1"/>
      <c r="B5" s="1"/>
      <c r="C5" s="70" t="s">
        <v>3</v>
      </c>
      <c r="D5" s="68"/>
      <c r="E5" s="68"/>
      <c r="G5" s="70" t="s">
        <v>4</v>
      </c>
      <c r="H5" s="68"/>
      <c r="I5" s="6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pans="1:226" ht="18.75" customHeight="1" x14ac:dyDescent="0.2">
      <c r="A6" s="2" t="s">
        <v>5</v>
      </c>
      <c r="B6" s="1"/>
      <c r="C6" s="3" t="s">
        <v>6</v>
      </c>
      <c r="D6" s="4" t="s">
        <v>7</v>
      </c>
      <c r="E6" s="3" t="s">
        <v>8</v>
      </c>
      <c r="F6" s="4" t="s">
        <v>7</v>
      </c>
      <c r="G6" s="3" t="s">
        <v>6</v>
      </c>
      <c r="H6" s="4" t="s">
        <v>7</v>
      </c>
      <c r="I6" s="3" t="s">
        <v>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pans="1:226" ht="18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pans="1:226" ht="18.75" customHeight="1" x14ac:dyDescent="0.2">
      <c r="A8" s="4" t="s">
        <v>9</v>
      </c>
      <c r="B8" s="1"/>
      <c r="C8" s="5">
        <v>324.5</v>
      </c>
      <c r="D8" s="6"/>
      <c r="E8" s="5">
        <v>277</v>
      </c>
      <c r="F8" s="6"/>
      <c r="G8" s="5">
        <v>970.8</v>
      </c>
      <c r="H8" s="6"/>
      <c r="I8" s="7">
        <v>837.5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ht="18.75" customHeight="1" x14ac:dyDescent="0.2">
      <c r="A9" s="1"/>
      <c r="B9" s="1"/>
      <c r="C9" s="8"/>
      <c r="D9" s="6"/>
      <c r="E9" s="8"/>
      <c r="F9" s="6"/>
      <c r="G9" s="8"/>
      <c r="H9" s="6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ht="18.75" customHeight="1" x14ac:dyDescent="0.2">
      <c r="A10" s="4" t="s">
        <v>10</v>
      </c>
      <c r="B10" s="1"/>
      <c r="C10" s="9">
        <v>319.7</v>
      </c>
      <c r="D10" s="6"/>
      <c r="E10" s="9">
        <v>270.2</v>
      </c>
      <c r="F10" s="6"/>
      <c r="G10" s="9">
        <v>946.5</v>
      </c>
      <c r="H10" s="6"/>
      <c r="I10" s="9">
        <v>801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ht="18.75" customHeight="1" x14ac:dyDescent="0.2">
      <c r="A11" s="4" t="s">
        <v>11</v>
      </c>
      <c r="B11" s="1"/>
      <c r="C11" s="9">
        <v>18.7</v>
      </c>
      <c r="D11" s="6"/>
      <c r="E11" s="9">
        <v>18.899999999999999</v>
      </c>
      <c r="F11" s="6"/>
      <c r="G11" s="9">
        <v>53.9</v>
      </c>
      <c r="H11" s="6"/>
      <c r="I11" s="9">
        <v>57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8.75" customHeight="1" x14ac:dyDescent="0.2">
      <c r="A12" s="4" t="s">
        <v>12</v>
      </c>
      <c r="B12" s="1"/>
      <c r="C12" s="9">
        <v>10.8</v>
      </c>
      <c r="D12" s="6"/>
      <c r="E12" s="9">
        <v>1.6</v>
      </c>
      <c r="F12" s="6"/>
      <c r="G12" s="9">
        <v>20</v>
      </c>
      <c r="H12" s="6"/>
      <c r="I12" s="9">
        <v>17.600000000000001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18.75" customHeight="1" x14ac:dyDescent="0.2">
      <c r="A13" s="4" t="s">
        <v>13</v>
      </c>
      <c r="B13" s="1"/>
      <c r="C13" s="10">
        <v>0.5</v>
      </c>
      <c r="D13" s="6"/>
      <c r="E13" s="10">
        <v>0.6</v>
      </c>
      <c r="F13" s="6"/>
      <c r="G13" s="10">
        <v>1.6</v>
      </c>
      <c r="H13" s="6"/>
      <c r="I13" s="10">
        <v>1.4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 ht="18.75" customHeight="1" x14ac:dyDescent="0.2">
      <c r="A14" s="11" t="s">
        <v>14</v>
      </c>
      <c r="B14" s="1"/>
      <c r="C14" s="12">
        <v>349.7</v>
      </c>
      <c r="D14" s="6"/>
      <c r="E14" s="13">
        <v>291.3</v>
      </c>
      <c r="F14" s="6"/>
      <c r="G14" s="12">
        <v>1022</v>
      </c>
      <c r="H14" s="6"/>
      <c r="I14" s="12">
        <v>877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 ht="18.75" customHeight="1" x14ac:dyDescent="0.2">
      <c r="A15" s="1"/>
      <c r="B15" s="1"/>
      <c r="C15" s="8"/>
      <c r="D15" s="6"/>
      <c r="E15" s="8"/>
      <c r="F15" s="6"/>
      <c r="G15" s="8"/>
      <c r="H15" s="6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 ht="18.75" customHeight="1" x14ac:dyDescent="0.2">
      <c r="A16" s="4" t="s">
        <v>15</v>
      </c>
      <c r="B16" s="1"/>
      <c r="C16" s="9">
        <v>29.9</v>
      </c>
      <c r="D16" s="6"/>
      <c r="E16" s="14">
        <v>13.1</v>
      </c>
      <c r="F16" s="6"/>
      <c r="G16" s="9">
        <v>66.5</v>
      </c>
      <c r="H16" s="6"/>
      <c r="I16" s="14">
        <v>43.9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6" ht="18.75" customHeight="1" x14ac:dyDescent="0.2">
      <c r="A17" s="1"/>
      <c r="B17" s="1"/>
      <c r="C17" s="6"/>
      <c r="D17" s="6"/>
      <c r="E17" s="6"/>
      <c r="F17" s="6"/>
      <c r="G17" s="6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 ht="18.75" customHeight="1" x14ac:dyDescent="0.2">
      <c r="A18" s="4" t="s">
        <v>16</v>
      </c>
      <c r="B18" s="1"/>
      <c r="C18" s="10">
        <v>9.1999999999999993</v>
      </c>
      <c r="D18" s="6"/>
      <c r="E18" s="10">
        <v>1.2</v>
      </c>
      <c r="F18" s="6"/>
      <c r="G18" s="10">
        <v>18.399999999999999</v>
      </c>
      <c r="H18" s="6"/>
      <c r="I18" s="10">
        <v>1.9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ht="18.75" customHeight="1" x14ac:dyDescent="0.2">
      <c r="A19" s="4" t="s">
        <v>17</v>
      </c>
      <c r="B19" s="1"/>
      <c r="C19" s="15">
        <v>20.7</v>
      </c>
      <c r="D19" s="6"/>
      <c r="E19" s="16">
        <v>11.9</v>
      </c>
      <c r="F19" s="6"/>
      <c r="G19" s="15">
        <v>48.1</v>
      </c>
      <c r="H19" s="6"/>
      <c r="I19" s="15">
        <v>42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ht="18.75" customHeight="1" x14ac:dyDescent="0.2">
      <c r="A20" s="1"/>
      <c r="B20" s="1"/>
      <c r="C20" s="17"/>
      <c r="D20" s="1"/>
      <c r="E20" s="17"/>
      <c r="F20" s="1"/>
      <c r="G20" s="17"/>
      <c r="H20" s="1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ht="18.75" customHeight="1" x14ac:dyDescent="0.2">
      <c r="A21" s="4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ht="18.75" customHeight="1" x14ac:dyDescent="0.2">
      <c r="A22" s="18" t="s">
        <v>19</v>
      </c>
      <c r="B22" s="1"/>
      <c r="C22" s="19">
        <v>0.5</v>
      </c>
      <c r="D22" s="20"/>
      <c r="E22" s="19">
        <v>0.28999999999999998</v>
      </c>
      <c r="F22" s="20"/>
      <c r="G22" s="19">
        <v>1.17</v>
      </c>
      <c r="H22" s="20"/>
      <c r="I22" s="19">
        <v>1.03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18.75" customHeight="1" x14ac:dyDescent="0.2">
      <c r="A23" s="18" t="s">
        <v>20</v>
      </c>
      <c r="B23" s="1"/>
      <c r="C23" s="19">
        <v>0.5</v>
      </c>
      <c r="D23" s="20"/>
      <c r="E23" s="19">
        <v>0.28000000000000003</v>
      </c>
      <c r="F23" s="20"/>
      <c r="G23" s="19">
        <v>1.1599999999999999</v>
      </c>
      <c r="H23" s="20"/>
      <c r="I23" s="19">
        <v>1.02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 ht="18.75" customHeight="1" x14ac:dyDescent="0.2">
      <c r="A24" s="1"/>
      <c r="B24" s="1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 ht="18.75" customHeight="1" x14ac:dyDescent="0.2">
      <c r="A25" s="4" t="s">
        <v>21</v>
      </c>
      <c r="B25" s="1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 ht="18.75" customHeight="1" x14ac:dyDescent="0.2">
      <c r="A26" s="18" t="s">
        <v>19</v>
      </c>
      <c r="B26" s="1"/>
      <c r="C26" s="19">
        <v>0.33</v>
      </c>
      <c r="D26" s="20"/>
      <c r="E26" s="19">
        <v>0.26</v>
      </c>
      <c r="F26" s="20"/>
      <c r="G26" s="19">
        <v>0.85</v>
      </c>
      <c r="H26" s="20"/>
      <c r="I26" s="19">
        <v>0.75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 ht="18.75" customHeight="1" x14ac:dyDescent="0.2">
      <c r="A27" s="18" t="s">
        <v>20</v>
      </c>
      <c r="B27" s="1"/>
      <c r="C27" s="19">
        <v>0.33</v>
      </c>
      <c r="D27" s="20"/>
      <c r="E27" s="19">
        <v>0.25</v>
      </c>
      <c r="F27" s="20"/>
      <c r="G27" s="19">
        <v>0.85</v>
      </c>
      <c r="H27" s="20"/>
      <c r="I27" s="19">
        <v>0.74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 ht="18.75" customHeight="1" x14ac:dyDescent="0.2">
      <c r="A29" s="4" t="s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 ht="18.75" customHeight="1" x14ac:dyDescent="0.2">
      <c r="A30" s="18" t="s">
        <v>19</v>
      </c>
      <c r="B30" s="1"/>
      <c r="C30" s="9">
        <v>41.1</v>
      </c>
      <c r="D30" s="21"/>
      <c r="E30" s="9">
        <v>40.9</v>
      </c>
      <c r="F30" s="21"/>
      <c r="G30" s="9">
        <v>41.1</v>
      </c>
      <c r="H30" s="21"/>
      <c r="I30" s="9">
        <v>40.799999999999997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 ht="18.75" customHeight="1" x14ac:dyDescent="0.2">
      <c r="A31" s="18" t="s">
        <v>20</v>
      </c>
      <c r="B31" s="1"/>
      <c r="C31" s="9">
        <v>41.9</v>
      </c>
      <c r="D31" s="21"/>
      <c r="E31" s="9">
        <v>41.5</v>
      </c>
      <c r="F31" s="21"/>
      <c r="G31" s="9">
        <v>41.5</v>
      </c>
      <c r="H31" s="21"/>
      <c r="I31" s="9">
        <v>41.2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ht="18.75" customHeight="1" x14ac:dyDescent="0.2">
      <c r="A33" s="4" t="s">
        <v>23</v>
      </c>
      <c r="B33" s="1"/>
      <c r="C33" s="22">
        <v>0.13300000000000001</v>
      </c>
      <c r="D33" s="23"/>
      <c r="E33" s="22">
        <v>7.4999999999999997E-2</v>
      </c>
      <c r="F33" s="23"/>
      <c r="G33" s="24"/>
      <c r="H33" s="23"/>
      <c r="I33" s="2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ht="18.75" customHeight="1" x14ac:dyDescent="0.2">
      <c r="A35" s="4" t="s">
        <v>24</v>
      </c>
      <c r="B35" s="1"/>
      <c r="C35" s="19">
        <v>21.28</v>
      </c>
      <c r="D35" s="20"/>
      <c r="E35" s="19">
        <v>20.41</v>
      </c>
      <c r="F35" s="1"/>
      <c r="G35" s="25"/>
      <c r="H35" s="1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 ht="18.75" customHeight="1" x14ac:dyDescent="0.2">
      <c r="A37" s="4" t="s">
        <v>25</v>
      </c>
      <c r="B37" s="1"/>
      <c r="C37" s="19">
        <v>0.1</v>
      </c>
      <c r="D37" s="1"/>
      <c r="E37" s="19">
        <v>0.1</v>
      </c>
      <c r="F37" s="1"/>
      <c r="G37" s="19">
        <v>0.3</v>
      </c>
      <c r="H37" s="1"/>
      <c r="I37" s="19">
        <v>0.3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 ht="18.75" customHeight="1" x14ac:dyDescent="0.2">
      <c r="A39" s="4" t="s">
        <v>26</v>
      </c>
      <c r="B39" s="1"/>
      <c r="C39" s="9">
        <v>41.1</v>
      </c>
      <c r="D39" s="1"/>
      <c r="E39" s="27">
        <v>40.9</v>
      </c>
      <c r="F39" s="1"/>
      <c r="G39" s="21"/>
      <c r="H39" s="1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 ht="18.75" customHeight="1" x14ac:dyDescent="0.2">
      <c r="A41" s="4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 ht="18.75" customHeight="1" x14ac:dyDescent="0.2">
      <c r="A42" s="18" t="s">
        <v>28</v>
      </c>
      <c r="B42" s="1"/>
      <c r="C42" s="51">
        <v>2.1</v>
      </c>
      <c r="D42" s="63"/>
      <c r="E42" s="51">
        <v>0.9</v>
      </c>
      <c r="F42" s="63"/>
      <c r="G42" s="51">
        <v>4.9000000000000004</v>
      </c>
      <c r="H42" s="63"/>
      <c r="I42" s="51">
        <v>3.7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 ht="18.75" customHeight="1" x14ac:dyDescent="0.2">
      <c r="A43" s="18" t="s">
        <v>29</v>
      </c>
      <c r="B43" s="1"/>
      <c r="C43" s="53">
        <v>62.8</v>
      </c>
      <c r="D43" s="63"/>
      <c r="E43" s="53">
        <v>67.3</v>
      </c>
      <c r="F43" s="63"/>
      <c r="G43" s="53">
        <v>61.4</v>
      </c>
      <c r="H43" s="63"/>
      <c r="I43" s="53">
        <v>64.5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 ht="18.75" customHeight="1" x14ac:dyDescent="0.2">
      <c r="A44" s="18" t="s">
        <v>30</v>
      </c>
      <c r="B44" s="1"/>
      <c r="C44" s="51">
        <f>SUM(C42:C43)</f>
        <v>64.899999999999991</v>
      </c>
      <c r="D44" s="63"/>
      <c r="E44" s="51">
        <f>SUM(E42:E43)</f>
        <v>68.2</v>
      </c>
      <c r="F44" s="63"/>
      <c r="G44" s="51">
        <f>SUM(G42:G43)</f>
        <v>66.3</v>
      </c>
      <c r="H44" s="63"/>
      <c r="I44" s="51">
        <f>SUM(I42:I43)</f>
        <v>68.2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 ht="18.75" customHeight="1" x14ac:dyDescent="0.2">
      <c r="A45" s="18" t="s">
        <v>31</v>
      </c>
      <c r="B45" s="1"/>
      <c r="C45" s="53">
        <v>34.200000000000003</v>
      </c>
      <c r="D45" s="63"/>
      <c r="E45" s="53">
        <v>33.799999999999997</v>
      </c>
      <c r="F45" s="63"/>
      <c r="G45" s="53">
        <v>33.700000000000003</v>
      </c>
      <c r="H45" s="63"/>
      <c r="I45" s="53">
        <v>34.6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 ht="18.75" customHeight="1" x14ac:dyDescent="0.2">
      <c r="A46" s="18" t="s">
        <v>32</v>
      </c>
      <c r="B46" s="1"/>
      <c r="C46" s="51">
        <f>+C45+C44</f>
        <v>99.1</v>
      </c>
      <c r="D46" s="63"/>
      <c r="E46" s="51">
        <f>+E45+E44</f>
        <v>102</v>
      </c>
      <c r="F46" s="63"/>
      <c r="G46" s="51">
        <f>+G45+G44</f>
        <v>100</v>
      </c>
      <c r="H46" s="63"/>
      <c r="I46" s="51">
        <f>+I45+I44</f>
        <v>102.80000000000001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 ht="18.75" customHeight="1" x14ac:dyDescent="0.2">
      <c r="A47" s="1"/>
      <c r="B47" s="1"/>
      <c r="C47" s="17"/>
      <c r="D47" s="1"/>
      <c r="E47" s="17"/>
      <c r="F47" s="1"/>
      <c r="G47" s="17"/>
      <c r="H47" s="1"/>
      <c r="I47" s="1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 ht="18.75" customHeight="1" x14ac:dyDescent="0.2">
      <c r="A48" s="4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 ht="18.75" customHeight="1" x14ac:dyDescent="0.2">
      <c r="A49" s="4" t="s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 ht="18.75" customHeight="1" x14ac:dyDescent="0.2">
      <c r="A50" s="4" t="s">
        <v>17</v>
      </c>
      <c r="B50" s="1"/>
      <c r="C50" s="29">
        <v>20.7</v>
      </c>
      <c r="D50" s="6"/>
      <c r="E50" s="30">
        <v>11.9</v>
      </c>
      <c r="F50" s="6"/>
      <c r="G50" s="29">
        <v>48.1</v>
      </c>
      <c r="H50" s="6"/>
      <c r="I50" s="29">
        <v>42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  <row r="51" spans="1:226" ht="18.75" customHeight="1" x14ac:dyDescent="0.2">
      <c r="A51" s="4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 ht="18.75" customHeight="1" x14ac:dyDescent="0.2">
      <c r="A52" s="64" t="s">
        <v>36</v>
      </c>
      <c r="B52" s="1"/>
      <c r="C52" s="31">
        <v>7</v>
      </c>
      <c r="D52" s="1"/>
      <c r="E52" s="10">
        <v>1.1000000000000001</v>
      </c>
      <c r="F52" s="1"/>
      <c r="G52" s="31">
        <v>13</v>
      </c>
      <c r="H52" s="1"/>
      <c r="I52" s="10">
        <v>11.5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</row>
    <row r="53" spans="1:226" ht="18.75" customHeight="1" x14ac:dyDescent="0.2">
      <c r="A53" s="4" t="s">
        <v>37</v>
      </c>
      <c r="B53" s="1"/>
      <c r="C53" s="15">
        <f>C50-C52</f>
        <v>13.7</v>
      </c>
      <c r="D53" s="6"/>
      <c r="E53" s="15">
        <f>E50-E52</f>
        <v>10.8</v>
      </c>
      <c r="F53" s="6"/>
      <c r="G53" s="15">
        <f>G50-G52</f>
        <v>35.1</v>
      </c>
      <c r="H53" s="6"/>
      <c r="I53" s="15">
        <f>I50-I52</f>
        <v>30.5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</row>
    <row r="54" spans="1:226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</row>
    <row r="55" spans="1:226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pans="1:226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spans="1:226" ht="18.75" customHeight="1" x14ac:dyDescent="0.2"/>
    <row r="58" spans="1:226" ht="18.75" customHeight="1" x14ac:dyDescent="0.2"/>
    <row r="59" spans="1:226" ht="18.75" customHeight="1" x14ac:dyDescent="0.2"/>
    <row r="60" spans="1:226" ht="18.75" customHeight="1" x14ac:dyDescent="0.2"/>
    <row r="61" spans="1:226" ht="18.75" customHeight="1" x14ac:dyDescent="0.2"/>
    <row r="62" spans="1:226" ht="18.75" customHeight="1" x14ac:dyDescent="0.2"/>
    <row r="63" spans="1:226" ht="18.75" customHeight="1" x14ac:dyDescent="0.2"/>
    <row r="64" spans="1:22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5">
    <mergeCell ref="A1:I1"/>
    <mergeCell ref="A2:I2"/>
    <mergeCell ref="A3:I3"/>
    <mergeCell ref="C5:E5"/>
    <mergeCell ref="G5:I5"/>
  </mergeCells>
  <printOptions horizontalCentered="1"/>
  <pageMargins left="0.7" right="0.7" top="0.75" bottom="0.75" header="0.3" footer="0.3"/>
  <pageSetup scale="68" orientation="portrait" r:id="rId1"/>
  <headerFooter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4" sqref="A4"/>
    </sheetView>
  </sheetViews>
  <sheetFormatPr defaultColWidth="21.5" defaultRowHeight="12.75" x14ac:dyDescent="0.2"/>
  <cols>
    <col min="1" max="1" width="35.83203125" customWidth="1"/>
    <col min="2" max="2" width="0.6640625" customWidth="1"/>
    <col min="3" max="3" width="14.33203125" customWidth="1"/>
    <col min="4" max="4" width="4.83203125" customWidth="1"/>
    <col min="5" max="5" width="14.33203125" customWidth="1"/>
    <col min="6" max="6" width="4.83203125" customWidth="1"/>
    <col min="7" max="7" width="14.33203125" customWidth="1"/>
    <col min="8" max="8" width="0.6640625" customWidth="1"/>
  </cols>
  <sheetData>
    <row r="1" spans="1:10" ht="18.7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1"/>
      <c r="J1" s="1"/>
    </row>
    <row r="2" spans="1:10" ht="18.75" customHeight="1" x14ac:dyDescent="0.2">
      <c r="A2" s="69" t="s">
        <v>38</v>
      </c>
      <c r="B2" s="68"/>
      <c r="C2" s="68"/>
      <c r="D2" s="68"/>
      <c r="E2" s="68"/>
      <c r="F2" s="68"/>
      <c r="G2" s="68"/>
      <c r="H2" s="68"/>
      <c r="I2" s="1"/>
      <c r="J2" s="1"/>
    </row>
    <row r="3" spans="1:10" ht="18.75" customHeight="1" x14ac:dyDescent="0.2">
      <c r="A3" s="70" t="s">
        <v>2</v>
      </c>
      <c r="B3" s="68"/>
      <c r="C3" s="68"/>
      <c r="D3" s="68"/>
      <c r="E3" s="68"/>
      <c r="F3" s="68"/>
      <c r="G3" s="68"/>
      <c r="H3" s="68"/>
      <c r="I3" s="1"/>
      <c r="J3" s="1"/>
    </row>
    <row r="4" spans="1:10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2.450000000000003" customHeight="1" x14ac:dyDescent="0.2">
      <c r="A5" s="73" t="s">
        <v>39</v>
      </c>
      <c r="B5" s="68"/>
      <c r="C5" s="68"/>
      <c r="D5" s="68"/>
      <c r="E5" s="68"/>
      <c r="F5" s="68"/>
      <c r="G5" s="68"/>
      <c r="H5" s="68"/>
      <c r="I5" s="1"/>
      <c r="J5" s="1"/>
    </row>
    <row r="6" spans="1:10" ht="32.450000000000003" customHeight="1" x14ac:dyDescent="0.2">
      <c r="A6" s="68"/>
      <c r="B6" s="68"/>
      <c r="C6" s="68"/>
      <c r="D6" s="68"/>
      <c r="E6" s="68"/>
      <c r="F6" s="68"/>
      <c r="G6" s="68"/>
      <c r="H6" s="68"/>
      <c r="I6" s="1"/>
      <c r="J6" s="1"/>
    </row>
    <row r="7" spans="1:10" ht="18.75" customHeight="1" x14ac:dyDescent="0.2">
      <c r="A7" s="1"/>
      <c r="B7" s="1"/>
      <c r="C7" s="32"/>
      <c r="D7" s="1"/>
      <c r="E7" s="1"/>
      <c r="F7" s="1"/>
      <c r="G7" s="1"/>
      <c r="H7" s="1"/>
      <c r="I7" s="1"/>
      <c r="J7" s="1"/>
    </row>
    <row r="8" spans="1:10" ht="18.75" customHeight="1" x14ac:dyDescent="0.2">
      <c r="A8" s="1"/>
      <c r="B8" s="1"/>
      <c r="C8" s="70" t="s">
        <v>40</v>
      </c>
      <c r="D8" s="68"/>
      <c r="E8" s="68"/>
      <c r="F8" s="68"/>
      <c r="G8" s="68"/>
      <c r="H8" s="68"/>
      <c r="I8" s="1"/>
      <c r="J8" s="1"/>
    </row>
    <row r="9" spans="1:10" ht="18.75" customHeight="1" x14ac:dyDescent="0.2">
      <c r="A9" s="1"/>
      <c r="B9" s="1"/>
      <c r="C9" s="71">
        <v>41912</v>
      </c>
      <c r="D9" s="68"/>
      <c r="E9" s="68"/>
      <c r="F9" s="68"/>
      <c r="G9" s="68"/>
      <c r="H9" s="68"/>
      <c r="I9" s="1"/>
      <c r="J9" s="1"/>
    </row>
    <row r="10" spans="1:10" ht="18.75" customHeight="1" x14ac:dyDescent="0.2">
      <c r="A10" s="33"/>
      <c r="B10" s="1"/>
      <c r="C10" s="32"/>
      <c r="D10" s="1"/>
      <c r="E10" s="32"/>
      <c r="F10" s="1"/>
      <c r="G10" s="32"/>
      <c r="H10" s="1"/>
      <c r="I10" s="1"/>
      <c r="J10" s="1"/>
    </row>
    <row r="11" spans="1:10" ht="43.7" customHeight="1" x14ac:dyDescent="0.2">
      <c r="A11" s="2" t="s">
        <v>41</v>
      </c>
      <c r="B11" s="4" t="s">
        <v>42</v>
      </c>
      <c r="C11" s="3" t="s">
        <v>43</v>
      </c>
      <c r="D11" s="4" t="s">
        <v>42</v>
      </c>
      <c r="E11" s="3" t="s">
        <v>44</v>
      </c>
      <c r="F11" s="1"/>
      <c r="G11" s="3" t="s">
        <v>45</v>
      </c>
      <c r="H11" s="1"/>
      <c r="I11" s="1"/>
      <c r="J11" s="1"/>
    </row>
    <row r="12" spans="1:10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.75" customHeight="1" x14ac:dyDescent="0.2">
      <c r="A13" s="4" t="s">
        <v>46</v>
      </c>
      <c r="B13" s="1"/>
      <c r="C13" s="30">
        <v>270.2</v>
      </c>
      <c r="D13" s="21"/>
      <c r="E13" s="30">
        <v>43.9</v>
      </c>
      <c r="F13" s="4" t="s">
        <v>47</v>
      </c>
      <c r="G13" s="30">
        <f>+C13+E13</f>
        <v>314.09999999999997</v>
      </c>
      <c r="H13" s="1"/>
      <c r="I13" s="1"/>
      <c r="J13" s="1"/>
    </row>
    <row r="14" spans="1:10" ht="18.75" customHeight="1" x14ac:dyDescent="0.2">
      <c r="A14" s="4" t="s">
        <v>48</v>
      </c>
      <c r="B14" s="4" t="s">
        <v>42</v>
      </c>
      <c r="C14" s="6"/>
      <c r="D14" s="6"/>
      <c r="E14" s="6"/>
      <c r="F14" s="6"/>
      <c r="G14" s="21"/>
      <c r="H14" s="1"/>
      <c r="I14" s="1"/>
      <c r="J14" s="1"/>
    </row>
    <row r="15" spans="1:10" ht="18.75" customHeight="1" x14ac:dyDescent="0.2">
      <c r="A15" s="65" t="s">
        <v>49</v>
      </c>
      <c r="B15" s="4" t="s">
        <v>42</v>
      </c>
      <c r="C15" s="14">
        <v>2.4</v>
      </c>
      <c r="D15" s="6"/>
      <c r="E15" s="14">
        <v>1.2</v>
      </c>
      <c r="F15" s="4" t="s">
        <v>47</v>
      </c>
      <c r="G15" s="51">
        <f>+C15+E15</f>
        <v>3.5999999999999996</v>
      </c>
      <c r="H15" s="1"/>
      <c r="I15" s="1"/>
      <c r="J15" s="1"/>
    </row>
    <row r="16" spans="1:10" ht="18.75" customHeight="1" x14ac:dyDescent="0.2">
      <c r="A16" s="65" t="s">
        <v>50</v>
      </c>
      <c r="B16" s="1"/>
      <c r="C16" s="9">
        <v>182</v>
      </c>
      <c r="D16" s="6"/>
      <c r="E16" s="9">
        <v>17</v>
      </c>
      <c r="F16" s="4" t="s">
        <v>47</v>
      </c>
      <c r="G16" s="14">
        <f>C16+E16+E17</f>
        <v>185.2</v>
      </c>
      <c r="H16" s="1"/>
      <c r="I16" s="1"/>
      <c r="J16" s="1"/>
    </row>
    <row r="17" spans="1:10" ht="18.75" customHeight="1" x14ac:dyDescent="0.2">
      <c r="A17" s="1"/>
      <c r="B17" s="4" t="s">
        <v>42</v>
      </c>
      <c r="C17" s="10"/>
      <c r="D17" s="21"/>
      <c r="E17" s="31">
        <v>-13.8</v>
      </c>
      <c r="F17" s="4" t="s">
        <v>51</v>
      </c>
      <c r="G17" s="10"/>
      <c r="H17" s="1"/>
      <c r="I17" s="1"/>
      <c r="J17" s="1"/>
    </row>
    <row r="18" spans="1:10" ht="18.75" customHeight="1" x14ac:dyDescent="0.2">
      <c r="A18" s="4" t="s">
        <v>52</v>
      </c>
      <c r="B18" s="1"/>
      <c r="C18" s="14">
        <v>184.4</v>
      </c>
      <c r="D18" s="21"/>
      <c r="E18" s="14">
        <f>SUM(E15:E17)</f>
        <v>4.3999999999999986</v>
      </c>
      <c r="F18" s="34"/>
      <c r="G18" s="35">
        <f>SUM(G15:G17)</f>
        <v>188.79999999999998</v>
      </c>
      <c r="H18" s="1"/>
      <c r="I18" s="1"/>
      <c r="J18" s="1"/>
    </row>
    <row r="19" spans="1:10" ht="18.75" customHeight="1" x14ac:dyDescent="0.2">
      <c r="A19" s="4" t="s">
        <v>53</v>
      </c>
      <c r="B19" s="1"/>
      <c r="C19" s="14">
        <v>91.4</v>
      </c>
      <c r="D19" s="21"/>
      <c r="E19" s="14">
        <v>15.7</v>
      </c>
      <c r="F19" s="4" t="s">
        <v>47</v>
      </c>
      <c r="G19" s="14">
        <f>C19+E19</f>
        <v>107.10000000000001</v>
      </c>
      <c r="H19" s="1"/>
      <c r="I19" s="1"/>
      <c r="J19" s="1"/>
    </row>
    <row r="20" spans="1:10" ht="18.75" hidden="1" customHeight="1" x14ac:dyDescent="0.2">
      <c r="A20" s="1"/>
      <c r="B20" s="1"/>
      <c r="C20" s="9"/>
      <c r="D20" s="21"/>
      <c r="E20" s="10">
        <v>0</v>
      </c>
      <c r="F20" s="4" t="s">
        <v>54</v>
      </c>
      <c r="G20" s="9"/>
      <c r="H20" s="1"/>
      <c r="I20" s="1"/>
      <c r="J20" s="1"/>
    </row>
    <row r="21" spans="1:10" ht="18.75" customHeight="1" x14ac:dyDescent="0.2">
      <c r="A21" s="4" t="s">
        <v>55</v>
      </c>
      <c r="B21" s="4" t="s">
        <v>42</v>
      </c>
      <c r="C21" s="16">
        <v>-5.6</v>
      </c>
      <c r="D21" s="6"/>
      <c r="E21" s="16">
        <f>+E13-E18-E19-E20</f>
        <v>23.8</v>
      </c>
      <c r="F21" s="34"/>
      <c r="G21" s="16">
        <f>+G13-G18-G19-G20</f>
        <v>18.199999999999974</v>
      </c>
      <c r="H21" s="1"/>
      <c r="I21" s="1"/>
      <c r="J21" s="1"/>
    </row>
    <row r="22" spans="1:10" ht="18.75" customHeight="1" x14ac:dyDescent="0.2">
      <c r="A22" s="1"/>
      <c r="B22" s="4" t="s">
        <v>42</v>
      </c>
      <c r="C22" s="1"/>
      <c r="D22" s="1"/>
      <c r="E22" s="1"/>
      <c r="F22" s="1"/>
      <c r="G22" s="26"/>
      <c r="H22" s="1"/>
      <c r="I22" s="1"/>
      <c r="J22" s="1"/>
    </row>
    <row r="23" spans="1:10" ht="18.75" customHeight="1" x14ac:dyDescent="0.2">
      <c r="A23" s="4" t="s">
        <v>28</v>
      </c>
      <c r="B23" s="4" t="s">
        <v>42</v>
      </c>
      <c r="C23" s="22">
        <v>8.9999999999999993E-3</v>
      </c>
      <c r="D23" s="24"/>
      <c r="E23" s="36" t="s">
        <v>56</v>
      </c>
      <c r="F23" s="4" t="s">
        <v>57</v>
      </c>
      <c r="G23" s="22">
        <v>1.0999999999999999E-2</v>
      </c>
      <c r="H23" s="1"/>
      <c r="I23" s="1"/>
      <c r="J23" s="1"/>
    </row>
    <row r="24" spans="1:10" ht="18.75" customHeight="1" x14ac:dyDescent="0.2">
      <c r="A24" s="4" t="s">
        <v>29</v>
      </c>
      <c r="B24" s="4" t="s">
        <v>42</v>
      </c>
      <c r="C24" s="37">
        <v>0.67300000000000004</v>
      </c>
      <c r="D24" s="24"/>
      <c r="E24" s="38" t="s">
        <v>56</v>
      </c>
      <c r="F24" s="4" t="s">
        <v>57</v>
      </c>
      <c r="G24" s="39">
        <f>G25-G23</f>
        <v>0.59008245781598212</v>
      </c>
      <c r="H24" s="1"/>
      <c r="I24" s="1"/>
      <c r="J24" s="1"/>
    </row>
    <row r="25" spans="1:10" ht="18.75" customHeight="1" x14ac:dyDescent="0.2">
      <c r="A25" s="4" t="s">
        <v>30</v>
      </c>
      <c r="B25" s="1"/>
      <c r="C25" s="22">
        <v>0.68200000000000005</v>
      </c>
      <c r="D25" s="24"/>
      <c r="E25" s="36" t="s">
        <v>56</v>
      </c>
      <c r="F25" s="4" t="s">
        <v>57</v>
      </c>
      <c r="G25" s="22">
        <f>G18/G13</f>
        <v>0.60108245781598213</v>
      </c>
      <c r="H25" s="1"/>
      <c r="I25" s="1"/>
      <c r="J25" s="1"/>
    </row>
    <row r="26" spans="1:10" ht="18.75" customHeight="1" x14ac:dyDescent="0.2">
      <c r="A26" s="4" t="s">
        <v>31</v>
      </c>
      <c r="B26" s="4" t="s">
        <v>42</v>
      </c>
      <c r="C26" s="22">
        <v>0.33800000000000002</v>
      </c>
      <c r="D26" s="24"/>
      <c r="E26" s="36" t="s">
        <v>56</v>
      </c>
      <c r="F26" s="4" t="s">
        <v>57</v>
      </c>
      <c r="G26" s="22">
        <v>0.34100000000000003</v>
      </c>
      <c r="H26" s="1"/>
      <c r="I26" s="1"/>
      <c r="J26" s="1"/>
    </row>
    <row r="27" spans="1:10" ht="18.75" customHeight="1" x14ac:dyDescent="0.2">
      <c r="A27" s="4" t="s">
        <v>32</v>
      </c>
      <c r="B27" s="1"/>
      <c r="C27" s="40">
        <v>1.02</v>
      </c>
      <c r="D27" s="24"/>
      <c r="E27" s="41" t="s">
        <v>56</v>
      </c>
      <c r="F27" s="4" t="s">
        <v>57</v>
      </c>
      <c r="G27" s="42">
        <f>G25+G26</f>
        <v>0.9420824578159821</v>
      </c>
      <c r="H27" s="1"/>
      <c r="I27" s="1"/>
      <c r="J27" s="1"/>
    </row>
    <row r="28" spans="1:10" ht="5.0999999999999996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ht="18.75" customHeight="1" x14ac:dyDescent="0.2">
      <c r="A29" s="43" t="s">
        <v>58</v>
      </c>
      <c r="B29" s="1"/>
      <c r="C29" s="72"/>
      <c r="D29" s="68"/>
      <c r="E29" s="68"/>
      <c r="F29" s="68"/>
      <c r="G29" s="68"/>
      <c r="H29" s="68"/>
    </row>
    <row r="30" spans="1:10" ht="5.0999999999999996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18.75" customHeight="1" x14ac:dyDescent="0.2">
      <c r="A31" s="44" t="s">
        <v>59</v>
      </c>
      <c r="B31" s="1"/>
      <c r="C31" s="29"/>
      <c r="D31" s="21"/>
      <c r="E31" s="45"/>
      <c r="F31" s="21"/>
      <c r="G31" s="29"/>
      <c r="H31" s="6"/>
    </row>
    <row r="32" spans="1:10" ht="5.0999999999999996" customHeight="1" x14ac:dyDescent="0.2">
      <c r="A32" s="1"/>
      <c r="B32" s="1"/>
      <c r="C32" s="21"/>
      <c r="D32" s="6"/>
      <c r="E32" s="46"/>
      <c r="F32" s="1"/>
      <c r="G32" s="21"/>
      <c r="H32" s="6"/>
    </row>
    <row r="33" spans="1:8" ht="18.75" customHeight="1" x14ac:dyDescent="0.2">
      <c r="A33" s="44" t="s">
        <v>60</v>
      </c>
      <c r="B33" s="4" t="s">
        <v>42</v>
      </c>
      <c r="C33" s="21"/>
      <c r="D33" s="6"/>
      <c r="E33" s="46"/>
      <c r="F33" s="1"/>
      <c r="G33" s="21"/>
      <c r="H33" s="6"/>
    </row>
    <row r="34" spans="1:8" ht="21.2" hidden="1" customHeight="1" x14ac:dyDescent="0.2">
      <c r="A34" s="44" t="s">
        <v>61</v>
      </c>
      <c r="B34" s="4" t="s">
        <v>42</v>
      </c>
      <c r="C34" s="9"/>
      <c r="D34" s="6"/>
      <c r="E34" s="47"/>
      <c r="F34" s="1"/>
      <c r="G34" s="9"/>
      <c r="H34" s="6"/>
    </row>
    <row r="35" spans="1:8" ht="5.0999999999999996" customHeight="1" x14ac:dyDescent="0.2">
      <c r="A35" s="1"/>
      <c r="B35" s="1"/>
      <c r="C35" s="48"/>
      <c r="D35" s="24"/>
      <c r="E35" s="48"/>
      <c r="F35" s="24"/>
      <c r="G35" s="48"/>
      <c r="H35" s="24"/>
    </row>
    <row r="36" spans="1:8" ht="18.75" customHeight="1" x14ac:dyDescent="0.2">
      <c r="A36" s="4" t="s">
        <v>62</v>
      </c>
      <c r="B36" s="1"/>
      <c r="C36" s="1"/>
      <c r="D36" s="1"/>
      <c r="E36" s="49"/>
      <c r="F36" s="1"/>
      <c r="G36" s="26"/>
      <c r="H36" s="1"/>
    </row>
  </sheetData>
  <mergeCells count="7">
    <mergeCell ref="C9:H9"/>
    <mergeCell ref="C29:H29"/>
    <mergeCell ref="A1:H1"/>
    <mergeCell ref="A2:H2"/>
    <mergeCell ref="A3:H3"/>
    <mergeCell ref="A5:H6"/>
    <mergeCell ref="C8:H8"/>
  </mergeCells>
  <printOptions horizontalCentered="1"/>
  <pageMargins left="0.7" right="0.7" top="0.75" bottom="0.75" header="0.3" footer="0.3"/>
  <pageSetup orientation="portrait" r:id="rId1"/>
  <headerFooter>
    <oddHeader>&amp;L&amp;"Times New Roman,Bold"Schedule 1A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4" sqref="A4"/>
    </sheetView>
  </sheetViews>
  <sheetFormatPr defaultColWidth="21.5" defaultRowHeight="12.75" x14ac:dyDescent="0.2"/>
  <cols>
    <col min="1" max="1" width="35.83203125" customWidth="1"/>
    <col min="2" max="2" width="0.6640625" customWidth="1"/>
    <col min="3" max="3" width="14.33203125" customWidth="1"/>
    <col min="4" max="4" width="4.83203125" customWidth="1"/>
    <col min="5" max="5" width="14.33203125" customWidth="1"/>
    <col min="6" max="6" width="4.83203125" customWidth="1"/>
    <col min="7" max="7" width="14.33203125" customWidth="1"/>
    <col min="8" max="8" width="0.6640625" customWidth="1"/>
  </cols>
  <sheetData>
    <row r="1" spans="1:10" ht="18.75" customHeight="1" x14ac:dyDescent="0.25">
      <c r="A1" s="67" t="s">
        <v>0</v>
      </c>
      <c r="B1" s="74"/>
      <c r="C1" s="74"/>
      <c r="D1" s="74"/>
      <c r="E1" s="74"/>
      <c r="F1" s="74"/>
      <c r="G1" s="74"/>
      <c r="H1" s="74"/>
      <c r="I1" s="1"/>
      <c r="J1" s="1"/>
    </row>
    <row r="2" spans="1:10" ht="18.75" customHeight="1" x14ac:dyDescent="0.2">
      <c r="A2" s="69" t="s">
        <v>38</v>
      </c>
      <c r="B2" s="74"/>
      <c r="C2" s="74"/>
      <c r="D2" s="74"/>
      <c r="E2" s="74"/>
      <c r="F2" s="74"/>
      <c r="G2" s="74"/>
      <c r="H2" s="74"/>
      <c r="I2" s="1"/>
      <c r="J2" s="1"/>
    </row>
    <row r="3" spans="1:10" ht="18.75" customHeight="1" x14ac:dyDescent="0.2">
      <c r="A3" s="70" t="s">
        <v>2</v>
      </c>
      <c r="B3" s="74"/>
      <c r="C3" s="74"/>
      <c r="D3" s="74"/>
      <c r="E3" s="74"/>
      <c r="F3" s="74"/>
      <c r="G3" s="74"/>
      <c r="H3" s="74"/>
      <c r="I3" s="1"/>
      <c r="J3" s="1"/>
    </row>
    <row r="4" spans="1:10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2.25" customHeight="1" x14ac:dyDescent="0.2">
      <c r="A5" s="73" t="s">
        <v>63</v>
      </c>
      <c r="B5" s="68"/>
      <c r="C5" s="68"/>
      <c r="D5" s="68"/>
      <c r="E5" s="68"/>
      <c r="F5" s="68"/>
      <c r="G5" s="68"/>
      <c r="H5" s="74"/>
      <c r="I5" s="1"/>
      <c r="J5" s="1"/>
    </row>
    <row r="6" spans="1:10" ht="32.25" customHeight="1" x14ac:dyDescent="0.2">
      <c r="A6" s="68"/>
      <c r="B6" s="68"/>
      <c r="C6" s="68"/>
      <c r="D6" s="68"/>
      <c r="E6" s="68"/>
      <c r="F6" s="68"/>
      <c r="G6" s="68"/>
      <c r="H6" s="74"/>
      <c r="I6" s="1"/>
      <c r="J6" s="1"/>
    </row>
    <row r="7" spans="1:10" ht="18.75" customHeight="1" x14ac:dyDescent="0.2">
      <c r="A7" s="1"/>
      <c r="B7" s="1"/>
      <c r="C7" s="32"/>
      <c r="D7" s="1"/>
      <c r="E7" s="1"/>
      <c r="F7" s="1"/>
      <c r="G7" s="1"/>
      <c r="H7" s="1"/>
      <c r="I7" s="1"/>
      <c r="J7" s="1"/>
    </row>
    <row r="8" spans="1:10" ht="18.75" customHeight="1" x14ac:dyDescent="0.2">
      <c r="A8" s="1"/>
      <c r="B8" s="1"/>
      <c r="C8" s="70" t="s">
        <v>64</v>
      </c>
      <c r="D8" s="74"/>
      <c r="E8" s="74"/>
      <c r="F8" s="74"/>
      <c r="G8" s="74"/>
      <c r="H8" s="74"/>
      <c r="I8" s="1"/>
      <c r="J8" s="1"/>
    </row>
    <row r="9" spans="1:10" ht="18.75" customHeight="1" x14ac:dyDescent="0.2">
      <c r="A9" s="1"/>
      <c r="B9" s="1"/>
      <c r="C9" s="71">
        <v>41912</v>
      </c>
      <c r="D9" s="74"/>
      <c r="E9" s="74"/>
      <c r="F9" s="74"/>
      <c r="G9" s="74"/>
      <c r="H9" s="74"/>
      <c r="I9" s="1"/>
      <c r="J9" s="1"/>
    </row>
    <row r="10" spans="1:10" ht="18.75" customHeight="1" x14ac:dyDescent="0.2">
      <c r="A10" s="33"/>
      <c r="B10" s="1"/>
      <c r="C10" s="32"/>
      <c r="D10" s="1"/>
      <c r="E10" s="32"/>
      <c r="F10" s="1"/>
      <c r="G10" s="32"/>
      <c r="H10" s="61"/>
      <c r="I10" s="1"/>
      <c r="J10" s="1"/>
    </row>
    <row r="11" spans="1:10" ht="43.7" customHeight="1" x14ac:dyDescent="0.2">
      <c r="A11" s="2" t="s">
        <v>41</v>
      </c>
      <c r="B11" s="4" t="s">
        <v>42</v>
      </c>
      <c r="C11" s="3" t="s">
        <v>43</v>
      </c>
      <c r="D11" s="4" t="s">
        <v>42</v>
      </c>
      <c r="E11" s="3" t="s">
        <v>44</v>
      </c>
      <c r="F11" s="4" t="s">
        <v>42</v>
      </c>
      <c r="G11" s="3" t="s">
        <v>45</v>
      </c>
      <c r="H11" s="61"/>
      <c r="I11" s="1"/>
      <c r="J11" s="1"/>
    </row>
    <row r="12" spans="1:10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.75" customHeight="1" x14ac:dyDescent="0.2">
      <c r="A13" s="4" t="s">
        <v>46</v>
      </c>
      <c r="B13" s="1"/>
      <c r="C13" s="29">
        <v>801</v>
      </c>
      <c r="D13" s="21"/>
      <c r="E13" s="30">
        <v>132.19999999999999</v>
      </c>
      <c r="F13" s="4" t="s">
        <v>47</v>
      </c>
      <c r="G13" s="30">
        <f>+C13+E13</f>
        <v>933.2</v>
      </c>
      <c r="H13" s="6"/>
      <c r="I13" s="1"/>
      <c r="J13" s="1"/>
    </row>
    <row r="14" spans="1:10" ht="18.75" customHeight="1" x14ac:dyDescent="0.2">
      <c r="A14" s="4" t="s">
        <v>48</v>
      </c>
      <c r="B14" s="4" t="s">
        <v>42</v>
      </c>
      <c r="C14" s="21"/>
      <c r="D14" s="6"/>
      <c r="E14" s="21"/>
      <c r="F14" s="21"/>
      <c r="G14" s="21"/>
      <c r="H14" s="6"/>
      <c r="I14" s="1"/>
      <c r="J14" s="1"/>
    </row>
    <row r="15" spans="1:10" ht="18.75" customHeight="1" x14ac:dyDescent="0.2">
      <c r="A15" s="65" t="s">
        <v>49</v>
      </c>
      <c r="B15" s="4" t="s">
        <v>42</v>
      </c>
      <c r="C15" s="14">
        <v>29.9</v>
      </c>
      <c r="D15" s="6"/>
      <c r="E15" s="14">
        <v>19.2</v>
      </c>
      <c r="F15" s="4" t="s">
        <v>47</v>
      </c>
      <c r="G15" s="51">
        <f>+C15+E15</f>
        <v>49.099999999999994</v>
      </c>
      <c r="H15" s="6"/>
      <c r="I15" s="1"/>
      <c r="J15" s="1"/>
    </row>
    <row r="16" spans="1:10" ht="18.75" customHeight="1" x14ac:dyDescent="0.2">
      <c r="A16" s="65" t="s">
        <v>50</v>
      </c>
      <c r="B16" s="4" t="s">
        <v>42</v>
      </c>
      <c r="C16" s="14">
        <v>516.70000000000005</v>
      </c>
      <c r="D16" s="6"/>
      <c r="E16" s="14">
        <v>55.8</v>
      </c>
      <c r="F16" s="4" t="s">
        <v>47</v>
      </c>
      <c r="G16" s="14">
        <f>C16+E16+E17</f>
        <v>547.1</v>
      </c>
      <c r="H16" s="6"/>
      <c r="I16" s="1"/>
      <c r="J16" s="1"/>
    </row>
    <row r="17" spans="1:10" ht="18.75" customHeight="1" x14ac:dyDescent="0.2">
      <c r="A17" s="1"/>
      <c r="B17" s="4" t="s">
        <v>42</v>
      </c>
      <c r="C17" s="10"/>
      <c r="D17" s="21"/>
      <c r="E17" s="31">
        <v>-25.4</v>
      </c>
      <c r="F17" s="4" t="s">
        <v>51</v>
      </c>
      <c r="G17" s="10"/>
      <c r="H17" s="6"/>
      <c r="I17" s="1"/>
      <c r="J17" s="1"/>
    </row>
    <row r="18" spans="1:10" ht="18.75" customHeight="1" x14ac:dyDescent="0.2">
      <c r="A18" s="4" t="s">
        <v>52</v>
      </c>
      <c r="B18" s="1"/>
      <c r="C18" s="14">
        <v>546.6</v>
      </c>
      <c r="D18" s="21"/>
      <c r="E18" s="35">
        <f>SUM(E15:E17)</f>
        <v>49.6</v>
      </c>
      <c r="F18" s="34"/>
      <c r="G18" s="35">
        <f>SUM(G15:G17)</f>
        <v>596.20000000000005</v>
      </c>
      <c r="H18" s="6"/>
      <c r="I18" s="1"/>
      <c r="J18" s="1"/>
    </row>
    <row r="19" spans="1:10" ht="18.75" customHeight="1" x14ac:dyDescent="0.2">
      <c r="A19" s="4" t="s">
        <v>53</v>
      </c>
      <c r="B19" s="1"/>
      <c r="C19" s="14">
        <v>277.2</v>
      </c>
      <c r="D19" s="21"/>
      <c r="E19" s="14">
        <v>41.3</v>
      </c>
      <c r="F19" s="4" t="s">
        <v>47</v>
      </c>
      <c r="G19" s="14">
        <f>C19+E19+E20</f>
        <v>318.5</v>
      </c>
      <c r="H19" s="6"/>
      <c r="I19" s="1"/>
      <c r="J19" s="1"/>
    </row>
    <row r="20" spans="1:10" ht="18.75" hidden="1" customHeight="1" x14ac:dyDescent="0.2">
      <c r="A20" s="1"/>
      <c r="B20" s="1"/>
      <c r="C20" s="9"/>
      <c r="D20" s="21"/>
      <c r="E20" s="9">
        <v>0</v>
      </c>
      <c r="F20" s="1"/>
      <c r="G20" s="9"/>
      <c r="H20" s="6"/>
      <c r="I20" s="1"/>
      <c r="J20" s="1"/>
    </row>
    <row r="21" spans="1:10" ht="18.75" customHeight="1" x14ac:dyDescent="0.2">
      <c r="A21" s="4" t="s">
        <v>55</v>
      </c>
      <c r="B21" s="4" t="s">
        <v>42</v>
      </c>
      <c r="C21" s="16">
        <v>-22.8</v>
      </c>
      <c r="D21" s="6"/>
      <c r="E21" s="16">
        <f>+E13-E18-E19-E20</f>
        <v>41.3</v>
      </c>
      <c r="F21" s="34"/>
      <c r="G21" s="16">
        <f>+G13-G18-G19-G20</f>
        <v>18.5</v>
      </c>
      <c r="H21" s="6"/>
      <c r="I21" s="1"/>
      <c r="J21" s="1"/>
    </row>
    <row r="22" spans="1:10" ht="18.75" customHeight="1" x14ac:dyDescent="0.2">
      <c r="A22" s="1"/>
      <c r="B22" s="4" t="s">
        <v>42</v>
      </c>
      <c r="C22" s="1"/>
      <c r="D22" s="1"/>
      <c r="E22" s="1"/>
      <c r="F22" s="1"/>
      <c r="G22" s="26"/>
      <c r="H22" s="1"/>
      <c r="I22" s="1"/>
      <c r="J22" s="1"/>
    </row>
    <row r="23" spans="1:10" ht="18.75" customHeight="1" x14ac:dyDescent="0.2">
      <c r="A23" s="4" t="s">
        <v>28</v>
      </c>
      <c r="B23" s="4" t="s">
        <v>42</v>
      </c>
      <c r="C23" s="22">
        <v>3.6999999999999998E-2</v>
      </c>
      <c r="D23" s="24"/>
      <c r="E23" s="36" t="s">
        <v>56</v>
      </c>
      <c r="F23" s="4" t="s">
        <v>57</v>
      </c>
      <c r="G23" s="22">
        <v>5.2999999999999999E-2</v>
      </c>
      <c r="H23" s="24"/>
      <c r="I23" s="1"/>
      <c r="J23" s="1"/>
    </row>
    <row r="24" spans="1:10" ht="18.75" customHeight="1" x14ac:dyDescent="0.2">
      <c r="A24" s="4" t="s">
        <v>29</v>
      </c>
      <c r="B24" s="4" t="s">
        <v>42</v>
      </c>
      <c r="C24" s="37">
        <v>0.64500000000000002</v>
      </c>
      <c r="D24" s="24"/>
      <c r="E24" s="38" t="s">
        <v>56</v>
      </c>
      <c r="F24" s="4" t="s">
        <v>57</v>
      </c>
      <c r="G24" s="37">
        <f>G25-G23</f>
        <v>0.58587698242606079</v>
      </c>
      <c r="H24" s="24"/>
      <c r="I24" s="1"/>
      <c r="J24" s="1"/>
    </row>
    <row r="25" spans="1:10" ht="18.75" customHeight="1" x14ac:dyDescent="0.2">
      <c r="A25" s="4" t="s">
        <v>30</v>
      </c>
      <c r="B25" s="1"/>
      <c r="C25" s="22">
        <v>0.68200000000000005</v>
      </c>
      <c r="D25" s="24"/>
      <c r="E25" s="36" t="s">
        <v>56</v>
      </c>
      <c r="F25" s="4" t="s">
        <v>57</v>
      </c>
      <c r="G25" s="22">
        <f>G18/G13</f>
        <v>0.63887698242606084</v>
      </c>
      <c r="H25" s="24"/>
      <c r="I25" s="1"/>
      <c r="J25" s="1"/>
    </row>
    <row r="26" spans="1:10" ht="18.75" customHeight="1" x14ac:dyDescent="0.2">
      <c r="A26" s="4" t="s">
        <v>31</v>
      </c>
      <c r="B26" s="4" t="s">
        <v>42</v>
      </c>
      <c r="C26" s="22">
        <v>0.34599999999999997</v>
      </c>
      <c r="D26" s="24"/>
      <c r="E26" s="36" t="s">
        <v>56</v>
      </c>
      <c r="F26" s="4" t="s">
        <v>57</v>
      </c>
      <c r="G26" s="22">
        <v>0.34100000000000003</v>
      </c>
      <c r="H26" s="24"/>
      <c r="I26" s="1"/>
      <c r="J26" s="1"/>
    </row>
    <row r="27" spans="1:10" ht="18.75" customHeight="1" x14ac:dyDescent="0.2">
      <c r="A27" s="4" t="s">
        <v>32</v>
      </c>
      <c r="B27" s="1"/>
      <c r="C27" s="42">
        <v>1.028</v>
      </c>
      <c r="D27" s="24"/>
      <c r="E27" s="41" t="s">
        <v>56</v>
      </c>
      <c r="F27" s="4" t="s">
        <v>57</v>
      </c>
      <c r="G27" s="40">
        <f>G25+G26</f>
        <v>0.97987698242606092</v>
      </c>
      <c r="H27" s="24"/>
    </row>
    <row r="28" spans="1:10" ht="5.0999999999999996" customHeight="1" x14ac:dyDescent="0.2">
      <c r="A28" s="1"/>
      <c r="B28" s="1"/>
      <c r="C28" s="48"/>
      <c r="D28" s="24"/>
      <c r="E28" s="48"/>
      <c r="F28" s="24"/>
      <c r="G28" s="48"/>
      <c r="H28" s="24"/>
    </row>
    <row r="29" spans="1:10" ht="18.75" customHeight="1" x14ac:dyDescent="0.2">
      <c r="A29" s="43" t="s">
        <v>58</v>
      </c>
      <c r="B29" s="1"/>
      <c r="C29" s="9"/>
      <c r="D29" s="21"/>
      <c r="E29" s="9"/>
      <c r="F29" s="21"/>
      <c r="G29" s="9"/>
      <c r="H29" s="6"/>
    </row>
    <row r="30" spans="1:10" ht="5.0999999999999996" customHeight="1" x14ac:dyDescent="0.2">
      <c r="A30" s="1"/>
      <c r="B30" s="1"/>
      <c r="C30" s="9"/>
      <c r="D30" s="21"/>
      <c r="E30" s="9"/>
      <c r="F30" s="21"/>
      <c r="G30" s="9"/>
      <c r="H30" s="6"/>
    </row>
    <row r="31" spans="1:10" ht="18.75" customHeight="1" x14ac:dyDescent="0.2">
      <c r="A31" s="44" t="s">
        <v>59</v>
      </c>
      <c r="B31" s="1"/>
      <c r="C31" s="9"/>
      <c r="D31" s="21"/>
      <c r="E31" s="45"/>
      <c r="F31" s="21"/>
      <c r="G31" s="9"/>
      <c r="H31" s="6"/>
    </row>
    <row r="32" spans="1:10" ht="5.0999999999999996" customHeight="1" x14ac:dyDescent="0.2">
      <c r="A32" s="1"/>
      <c r="B32" s="1"/>
      <c r="C32" s="9"/>
      <c r="D32" s="21"/>
      <c r="E32" s="46"/>
      <c r="F32" s="21"/>
      <c r="G32" s="9"/>
      <c r="H32" s="6"/>
    </row>
    <row r="33" spans="1:8" ht="18.75" customHeight="1" x14ac:dyDescent="0.2">
      <c r="A33" s="44" t="s">
        <v>60</v>
      </c>
      <c r="B33" s="1"/>
      <c r="C33" s="9"/>
      <c r="D33" s="21"/>
      <c r="E33" s="46"/>
      <c r="F33" s="21"/>
      <c r="G33" s="9"/>
      <c r="H33" s="6"/>
    </row>
    <row r="34" spans="1:8" ht="5.0999999999999996" customHeight="1" x14ac:dyDescent="0.2">
      <c r="A34" s="1"/>
      <c r="B34" s="1"/>
      <c r="C34" s="9"/>
      <c r="D34" s="21"/>
      <c r="E34" s="9"/>
      <c r="F34" s="21"/>
      <c r="G34" s="9"/>
      <c r="H34" s="6"/>
    </row>
    <row r="35" spans="1:8" ht="18.75" customHeight="1" x14ac:dyDescent="0.2">
      <c r="A35" s="4" t="s">
        <v>62</v>
      </c>
      <c r="B35" s="1"/>
      <c r="C35" s="9"/>
      <c r="D35" s="21"/>
      <c r="E35" s="9"/>
      <c r="F35" s="21"/>
      <c r="G35" s="9"/>
      <c r="H35" s="6"/>
    </row>
  </sheetData>
  <mergeCells count="6">
    <mergeCell ref="C9:H9"/>
    <mergeCell ref="A1:H1"/>
    <mergeCell ref="A2:H2"/>
    <mergeCell ref="A3:H3"/>
    <mergeCell ref="A5:H6"/>
    <mergeCell ref="C8:H8"/>
  </mergeCells>
  <printOptions horizontalCentered="1"/>
  <pageMargins left="0.7" right="0.7" top="0.75" bottom="0.75" header="0.3" footer="0.3"/>
  <pageSetup orientation="portrait" r:id="rId1"/>
  <headerFooter>
    <oddHeader>&amp;L&amp;"Times New Roman,Bold"Schedule 1B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workbookViewId="0">
      <selection activeCell="A4" sqref="A4"/>
    </sheetView>
  </sheetViews>
  <sheetFormatPr defaultColWidth="21.5" defaultRowHeight="12.75" x14ac:dyDescent="0.2"/>
  <cols>
    <col min="1" max="1" width="32.33203125" customWidth="1"/>
    <col min="2" max="2" width="0.6640625" customWidth="1"/>
    <col min="3" max="3" width="10.6640625" customWidth="1"/>
    <col min="4" max="4" width="0.6640625" customWidth="1"/>
    <col min="5" max="5" width="10.6640625" customWidth="1"/>
    <col min="6" max="6" width="0.6640625" customWidth="1"/>
    <col min="7" max="7" width="10.6640625" customWidth="1"/>
    <col min="8" max="8" width="0.6640625" customWidth="1"/>
    <col min="9" max="9" width="11.6640625" customWidth="1"/>
    <col min="10" max="10" width="1.5" customWidth="1"/>
    <col min="11" max="11" width="10.6640625" customWidth="1"/>
    <col min="12" max="12" width="0.6640625" customWidth="1"/>
    <col min="13" max="13" width="10.6640625" customWidth="1"/>
    <col min="14" max="14" width="0.6640625" customWidth="1"/>
    <col min="15" max="15" width="10.6640625" customWidth="1"/>
    <col min="16" max="16" width="0.6640625" customWidth="1"/>
    <col min="17" max="17" width="11.6640625" customWidth="1"/>
  </cols>
  <sheetData>
    <row r="1" spans="1:17" ht="18.75" customHeight="1" x14ac:dyDescent="0.2">
      <c r="A1" s="69" t="s">
        <v>0</v>
      </c>
      <c r="B1" s="77"/>
      <c r="C1" s="68"/>
      <c r="D1" s="77"/>
      <c r="E1" s="68"/>
      <c r="F1" s="77"/>
      <c r="G1" s="68"/>
      <c r="H1" s="77"/>
      <c r="I1" s="68"/>
      <c r="J1" s="68"/>
      <c r="K1" s="68"/>
      <c r="L1" s="68"/>
      <c r="M1" s="68"/>
      <c r="N1" s="68"/>
      <c r="O1" s="68"/>
      <c r="P1" s="68"/>
      <c r="Q1" s="68"/>
    </row>
    <row r="2" spans="1:17" ht="18.75" customHeight="1" x14ac:dyDescent="0.2">
      <c r="A2" s="69" t="s">
        <v>73</v>
      </c>
      <c r="B2" s="77"/>
      <c r="C2" s="68"/>
      <c r="D2" s="77"/>
      <c r="E2" s="68"/>
      <c r="F2" s="77"/>
      <c r="G2" s="68"/>
      <c r="H2" s="77"/>
      <c r="I2" s="68"/>
      <c r="J2" s="68"/>
      <c r="K2" s="68"/>
      <c r="L2" s="68"/>
      <c r="M2" s="68"/>
      <c r="N2" s="68"/>
      <c r="O2" s="68"/>
      <c r="P2" s="68"/>
      <c r="Q2" s="68"/>
    </row>
    <row r="3" spans="1:17" ht="18.75" customHeight="1" x14ac:dyDescent="0.2">
      <c r="A3" s="70" t="s">
        <v>2</v>
      </c>
      <c r="B3" s="77"/>
      <c r="C3" s="68"/>
      <c r="D3" s="77"/>
      <c r="E3" s="68"/>
      <c r="F3" s="77"/>
      <c r="G3" s="68"/>
      <c r="H3" s="77"/>
      <c r="I3" s="68"/>
      <c r="J3" s="68"/>
      <c r="K3" s="68"/>
      <c r="L3" s="68"/>
      <c r="M3" s="68"/>
      <c r="N3" s="68"/>
      <c r="O3" s="68"/>
      <c r="P3" s="68"/>
      <c r="Q3" s="68"/>
    </row>
    <row r="4" spans="1:17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customHeight="1" x14ac:dyDescent="0.2">
      <c r="A5" s="50" t="s">
        <v>72</v>
      </c>
      <c r="B5" s="57"/>
      <c r="C5" s="69" t="s">
        <v>65</v>
      </c>
      <c r="D5" s="78"/>
      <c r="E5" s="68"/>
      <c r="F5" s="78"/>
      <c r="G5" s="68"/>
      <c r="H5" s="78"/>
      <c r="I5" s="68"/>
      <c r="J5" s="57"/>
      <c r="K5" s="69" t="s">
        <v>66</v>
      </c>
      <c r="L5" s="68"/>
      <c r="M5" s="68"/>
      <c r="N5" s="68"/>
      <c r="O5" s="68"/>
      <c r="P5" s="68"/>
      <c r="Q5" s="68"/>
    </row>
    <row r="6" spans="1:17" ht="18.75" customHeight="1" x14ac:dyDescent="0.2">
      <c r="A6" s="1"/>
      <c r="B6" s="58" t="s">
        <v>7</v>
      </c>
      <c r="C6" s="59">
        <v>42277</v>
      </c>
      <c r="D6" s="58" t="s">
        <v>7</v>
      </c>
      <c r="E6" s="59">
        <v>41912</v>
      </c>
      <c r="F6" s="60"/>
      <c r="G6" s="58" t="s">
        <v>67</v>
      </c>
      <c r="H6" s="60"/>
      <c r="I6" s="58" t="s">
        <v>68</v>
      </c>
      <c r="J6" s="58" t="s">
        <v>7</v>
      </c>
      <c r="K6" s="59">
        <v>42277</v>
      </c>
      <c r="L6" s="58" t="s">
        <v>7</v>
      </c>
      <c r="M6" s="59">
        <v>41912</v>
      </c>
      <c r="N6" s="60"/>
      <c r="O6" s="58" t="s">
        <v>67</v>
      </c>
      <c r="P6" s="60"/>
      <c r="Q6" s="58" t="s">
        <v>68</v>
      </c>
    </row>
    <row r="7" spans="1:17" ht="18.75" customHeight="1" x14ac:dyDescent="0.2">
      <c r="A7" s="54" t="s">
        <v>74</v>
      </c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</row>
    <row r="8" spans="1:17" ht="18.75" customHeight="1" x14ac:dyDescent="0.2">
      <c r="A8" s="4" t="s">
        <v>69</v>
      </c>
      <c r="C8" s="29">
        <v>85.4</v>
      </c>
      <c r="D8" s="29"/>
      <c r="E8" s="30">
        <v>89.8</v>
      </c>
      <c r="F8" s="29"/>
      <c r="G8" s="29">
        <f>+C8-E8</f>
        <v>-4.3999999999999915</v>
      </c>
      <c r="H8" s="48"/>
      <c r="I8" s="22">
        <f>+C8/E8-1</f>
        <v>-4.8997772828507702E-2</v>
      </c>
      <c r="K8" s="29">
        <v>254.1</v>
      </c>
      <c r="L8" s="29"/>
      <c r="M8" s="30">
        <v>271.3</v>
      </c>
      <c r="N8" s="52"/>
      <c r="O8" s="29">
        <f>+K8-M8</f>
        <v>-17.200000000000017</v>
      </c>
      <c r="P8" s="48"/>
      <c r="Q8" s="22">
        <f>+K8/M8-1</f>
        <v>-6.3398451898267649E-2</v>
      </c>
    </row>
    <row r="9" spans="1:17" ht="18.75" customHeight="1" x14ac:dyDescent="0.2">
      <c r="A9" s="4" t="s">
        <v>70</v>
      </c>
      <c r="C9" s="9">
        <v>59.3</v>
      </c>
      <c r="D9" s="9"/>
      <c r="E9" s="14">
        <v>15.9</v>
      </c>
      <c r="F9" s="9"/>
      <c r="G9" s="9">
        <f>+C9-E9</f>
        <v>43.4</v>
      </c>
      <c r="H9" s="48"/>
      <c r="I9" s="22">
        <f>+C9/E9-1</f>
        <v>2.7295597484276728</v>
      </c>
      <c r="K9" s="9">
        <v>166.6</v>
      </c>
      <c r="L9" s="9"/>
      <c r="M9" s="14">
        <v>44.7</v>
      </c>
      <c r="N9" s="51"/>
      <c r="O9" s="9">
        <f>+K9-M9</f>
        <v>121.89999999999999</v>
      </c>
      <c r="P9" s="48"/>
      <c r="Q9" s="22">
        <f>+K9/M9-1</f>
        <v>2.7270693512304245</v>
      </c>
    </row>
    <row r="10" spans="1:17" ht="18.75" customHeight="1" x14ac:dyDescent="0.2">
      <c r="A10" s="4" t="s">
        <v>71</v>
      </c>
      <c r="C10" s="10">
        <v>7.7</v>
      </c>
      <c r="D10" s="9"/>
      <c r="E10" s="31">
        <v>7.4</v>
      </c>
      <c r="F10" s="9"/>
      <c r="G10" s="10">
        <f>+C10-E10</f>
        <v>0.29999999999999982</v>
      </c>
      <c r="H10" s="48"/>
      <c r="I10" s="22">
        <f>+C10/E10-1</f>
        <v>4.0540540540540571E-2</v>
      </c>
      <c r="K10" s="10">
        <v>24.7</v>
      </c>
      <c r="L10" s="9"/>
      <c r="M10" s="10">
        <v>23</v>
      </c>
      <c r="N10" s="51"/>
      <c r="O10" s="10">
        <f>+K10-M10</f>
        <v>1.6999999999999993</v>
      </c>
      <c r="P10" s="48"/>
      <c r="Q10" s="22">
        <f>+K10/M10-1</f>
        <v>7.3913043478260887E-2</v>
      </c>
    </row>
    <row r="11" spans="1:17" ht="18.75" customHeight="1" x14ac:dyDescent="0.2">
      <c r="A11" s="1"/>
      <c r="B11" s="9"/>
      <c r="C11" s="35">
        <f>SUM(C8:C10)</f>
        <v>152.39999999999998</v>
      </c>
      <c r="D11" s="9"/>
      <c r="E11" s="35">
        <f>SUM(E8:E10)</f>
        <v>113.10000000000001</v>
      </c>
      <c r="F11" s="9"/>
      <c r="G11" s="35">
        <f>SUM(G8:G10)</f>
        <v>39.300000000000004</v>
      </c>
      <c r="H11" s="48"/>
      <c r="I11" s="22">
        <f>+C11/E11-1</f>
        <v>0.34748010610079549</v>
      </c>
      <c r="J11" s="9"/>
      <c r="K11" s="35">
        <f>SUM(K8:K10)</f>
        <v>445.4</v>
      </c>
      <c r="L11" s="9"/>
      <c r="M11" s="56">
        <f>SUM(M8:M10)</f>
        <v>339</v>
      </c>
      <c r="N11" s="9"/>
      <c r="O11" s="35">
        <f>SUM(O8:O10)</f>
        <v>106.39999999999998</v>
      </c>
      <c r="P11" s="48"/>
      <c r="Q11" s="22">
        <f>+K11/M11-1</f>
        <v>0.31386430678466071</v>
      </c>
    </row>
    <row r="12" spans="1:17" ht="18.75" customHeight="1" x14ac:dyDescent="0.2">
      <c r="A12" s="1"/>
      <c r="B12" s="6"/>
      <c r="C12" s="6"/>
      <c r="D12" s="6"/>
      <c r="E12" s="6"/>
      <c r="F12" s="6"/>
      <c r="G12" s="6"/>
      <c r="H12" s="24"/>
      <c r="I12" s="24"/>
      <c r="J12" s="6"/>
      <c r="K12" s="6"/>
      <c r="L12" s="6"/>
      <c r="M12" s="6"/>
      <c r="N12" s="6"/>
      <c r="O12" s="6"/>
      <c r="P12" s="24"/>
      <c r="Q12" s="24"/>
    </row>
    <row r="13" spans="1:17" ht="18.75" customHeight="1" x14ac:dyDescent="0.2">
      <c r="A13" s="54" t="s">
        <v>75</v>
      </c>
      <c r="B13" s="6"/>
      <c r="C13" s="6"/>
      <c r="D13" s="6"/>
      <c r="E13" s="6"/>
      <c r="F13" s="6"/>
      <c r="G13" s="6"/>
      <c r="H13" s="24"/>
      <c r="I13" s="24"/>
      <c r="J13" s="6"/>
      <c r="K13" s="6"/>
      <c r="L13" s="6"/>
      <c r="M13" s="6"/>
      <c r="N13" s="6"/>
      <c r="O13" s="6"/>
      <c r="P13" s="24"/>
      <c r="Q13" s="24"/>
    </row>
    <row r="14" spans="1:17" ht="18.75" customHeight="1" x14ac:dyDescent="0.2">
      <c r="A14" s="4" t="s">
        <v>76</v>
      </c>
      <c r="B14" s="51"/>
      <c r="C14" s="62">
        <v>0</v>
      </c>
      <c r="D14" s="9"/>
      <c r="E14" s="31">
        <v>47.1</v>
      </c>
      <c r="F14" s="9"/>
      <c r="G14" s="9">
        <f>+C14-E14</f>
        <v>-47.1</v>
      </c>
      <c r="H14" s="48"/>
      <c r="I14" s="48">
        <f>+C14/E14-1</f>
        <v>-1</v>
      </c>
      <c r="J14" s="51"/>
      <c r="K14" s="62">
        <v>0</v>
      </c>
      <c r="L14" s="9"/>
      <c r="M14" s="31">
        <v>133.6</v>
      </c>
      <c r="N14" s="51"/>
      <c r="O14" s="9">
        <f>+K14-M14</f>
        <v>-133.6</v>
      </c>
      <c r="P14" s="48"/>
      <c r="Q14" s="48">
        <f>+K14/M14-1</f>
        <v>-1</v>
      </c>
    </row>
    <row r="15" spans="1:17" ht="18.75" customHeight="1" x14ac:dyDescent="0.2">
      <c r="A15" s="1"/>
      <c r="B15" s="51"/>
      <c r="C15" s="66">
        <v>0</v>
      </c>
      <c r="D15" s="9"/>
      <c r="E15" s="56">
        <f>SUM(E13:E14)</f>
        <v>47.1</v>
      </c>
      <c r="F15" s="9"/>
      <c r="G15" s="56">
        <f>SUM(G13:G14)</f>
        <v>-47.1</v>
      </c>
      <c r="H15" s="48"/>
      <c r="I15" s="48">
        <f>+C15/E15-1</f>
        <v>-1</v>
      </c>
      <c r="J15" s="51"/>
      <c r="K15" s="66">
        <v>0</v>
      </c>
      <c r="L15" s="51"/>
      <c r="M15" s="56">
        <f>SUM(M13:M14)</f>
        <v>133.6</v>
      </c>
      <c r="N15" s="51"/>
      <c r="O15" s="56">
        <f>SUM(O13:O14)</f>
        <v>-133.6</v>
      </c>
      <c r="P15" s="48"/>
      <c r="Q15" s="48">
        <f>+K15/M15-1</f>
        <v>-1</v>
      </c>
    </row>
    <row r="16" spans="1:17" ht="18.75" customHeight="1" x14ac:dyDescent="0.2">
      <c r="A16" s="1"/>
      <c r="B16" s="26"/>
      <c r="C16" s="26"/>
      <c r="D16" s="6"/>
      <c r="E16" s="6"/>
      <c r="F16" s="26"/>
      <c r="G16" s="26"/>
      <c r="H16" s="24"/>
      <c r="I16" s="24"/>
      <c r="J16" s="26"/>
      <c r="K16" s="26"/>
      <c r="L16" s="6"/>
      <c r="M16" s="6"/>
      <c r="N16" s="26"/>
      <c r="O16" s="26"/>
      <c r="P16" s="24"/>
      <c r="Q16" s="24"/>
    </row>
    <row r="17" spans="1:17" ht="18.75" customHeight="1" x14ac:dyDescent="0.2">
      <c r="A17" s="75" t="s">
        <v>77</v>
      </c>
      <c r="B17" s="76"/>
      <c r="C17" s="68"/>
      <c r="D17" s="1"/>
      <c r="E17" s="1"/>
      <c r="F17" s="1"/>
      <c r="G17" s="1"/>
      <c r="H17" s="24"/>
      <c r="I17" s="24"/>
    </row>
    <row r="18" spans="1:17" ht="18.75" customHeight="1" x14ac:dyDescent="0.2">
      <c r="A18" s="4" t="s">
        <v>69</v>
      </c>
      <c r="B18" s="9"/>
      <c r="C18" s="9">
        <f>+C8</f>
        <v>85.4</v>
      </c>
      <c r="D18" s="9"/>
      <c r="E18" s="9">
        <f>+E8</f>
        <v>89.8</v>
      </c>
      <c r="F18" s="9"/>
      <c r="G18" s="9">
        <f>+C18-E18</f>
        <v>-4.3999999999999915</v>
      </c>
      <c r="H18" s="48"/>
      <c r="I18" s="22">
        <f>+C18/E18-1</f>
        <v>-4.8997772828507702E-2</v>
      </c>
      <c r="J18" s="51"/>
      <c r="K18" s="9">
        <f>+K8</f>
        <v>254.1</v>
      </c>
      <c r="L18" s="51"/>
      <c r="M18" s="9">
        <f>+M8</f>
        <v>271.3</v>
      </c>
      <c r="N18" s="51"/>
      <c r="O18" s="9">
        <f>+K18-M18</f>
        <v>-17.200000000000017</v>
      </c>
      <c r="P18" s="48"/>
      <c r="Q18" s="22">
        <f>+K18/M18-1</f>
        <v>-6.3398451898267649E-2</v>
      </c>
    </row>
    <row r="19" spans="1:17" ht="18.75" customHeight="1" x14ac:dyDescent="0.2">
      <c r="A19" s="4" t="s">
        <v>70</v>
      </c>
      <c r="B19" s="9"/>
      <c r="C19" s="9">
        <f>+C9+C14</f>
        <v>59.3</v>
      </c>
      <c r="D19" s="9"/>
      <c r="E19" s="9">
        <f>+E9+E14</f>
        <v>63</v>
      </c>
      <c r="F19" s="9"/>
      <c r="G19" s="9">
        <f>+C19-E19</f>
        <v>-3.7000000000000028</v>
      </c>
      <c r="H19" s="48"/>
      <c r="I19" s="22">
        <f>+C19/E19-1</f>
        <v>-5.8730158730158744E-2</v>
      </c>
      <c r="J19" s="51"/>
      <c r="K19" s="9">
        <f>+K9+K14</f>
        <v>166.6</v>
      </c>
      <c r="L19" s="51"/>
      <c r="M19" s="9">
        <f>+M9+M14</f>
        <v>178.3</v>
      </c>
      <c r="N19" s="51"/>
      <c r="O19" s="9">
        <f>+K19-M19</f>
        <v>-11.700000000000017</v>
      </c>
      <c r="P19" s="48"/>
      <c r="Q19" s="22">
        <f>+K19/M19-1</f>
        <v>-6.5619742007852033E-2</v>
      </c>
    </row>
    <row r="20" spans="1:17" ht="18.75" customHeight="1" x14ac:dyDescent="0.2">
      <c r="A20" s="4" t="s">
        <v>71</v>
      </c>
      <c r="B20" s="9"/>
      <c r="C20" s="31">
        <f>+C10</f>
        <v>7.7</v>
      </c>
      <c r="D20" s="9"/>
      <c r="E20" s="10">
        <f>+E10</f>
        <v>7.4</v>
      </c>
      <c r="F20" s="10"/>
      <c r="G20" s="10">
        <f>+C20-E20</f>
        <v>0.29999999999999982</v>
      </c>
      <c r="H20" s="48"/>
      <c r="I20" s="22">
        <f>+C20/E20-1</f>
        <v>4.0540540540540571E-2</v>
      </c>
      <c r="J20" s="9"/>
      <c r="K20" s="31">
        <f>+K10</f>
        <v>24.7</v>
      </c>
      <c r="L20" s="51"/>
      <c r="M20" s="10">
        <f>+M10</f>
        <v>23</v>
      </c>
      <c r="N20" s="51"/>
      <c r="O20" s="10">
        <f>+K20-M20</f>
        <v>1.6999999999999993</v>
      </c>
      <c r="P20" s="48"/>
      <c r="Q20" s="22">
        <f>+K20/M20-1</f>
        <v>7.3913043478260887E-2</v>
      </c>
    </row>
    <row r="21" spans="1:17" ht="18.75" customHeight="1" x14ac:dyDescent="0.2">
      <c r="A21" s="36" t="s">
        <v>78</v>
      </c>
      <c r="B21" s="29"/>
      <c r="C21" s="15">
        <f>SUM(C18:C20)</f>
        <v>152.39999999999998</v>
      </c>
      <c r="D21" s="29"/>
      <c r="E21" s="15">
        <f>SUM(E18:E20)</f>
        <v>160.20000000000002</v>
      </c>
      <c r="F21" s="55"/>
      <c r="G21" s="15">
        <f>SUM(G18:G20)</f>
        <v>-7.7999999999999945</v>
      </c>
      <c r="H21" s="48"/>
      <c r="I21" s="22">
        <f>+C21/E21-1</f>
        <v>-4.8689138576779256E-2</v>
      </c>
      <c r="J21" s="52"/>
      <c r="K21" s="15">
        <f>SUM(K18:K20)</f>
        <v>445.4</v>
      </c>
      <c r="L21" s="52"/>
      <c r="M21" s="15">
        <f>SUM(M18:M20)</f>
        <v>472.6</v>
      </c>
      <c r="N21" s="52"/>
      <c r="O21" s="15">
        <f>SUM(O18:O20)</f>
        <v>-27.200000000000035</v>
      </c>
      <c r="P21" s="48"/>
      <c r="Q21" s="22">
        <f>+K21/M21-1</f>
        <v>-5.755395683453246E-2</v>
      </c>
    </row>
    <row r="22" spans="1:17" ht="18.75" customHeight="1" x14ac:dyDescent="0.2"/>
    <row r="23" spans="1:17" ht="18.75" customHeight="1" x14ac:dyDescent="0.2"/>
    <row r="24" spans="1:17" ht="18.75" customHeight="1" x14ac:dyDescent="0.2"/>
    <row r="25" spans="1:17" ht="18.75" customHeight="1" x14ac:dyDescent="0.2"/>
    <row r="26" spans="1:17" ht="18.75" customHeight="1" x14ac:dyDescent="0.2"/>
    <row r="27" spans="1:17" ht="18.75" customHeight="1" x14ac:dyDescent="0.2"/>
    <row r="28" spans="1:17" ht="18.75" customHeight="1" x14ac:dyDescent="0.2"/>
    <row r="29" spans="1:17" ht="18.75" customHeight="1" x14ac:dyDescent="0.2"/>
    <row r="30" spans="1:17" ht="18.75" customHeight="1" x14ac:dyDescent="0.2"/>
    <row r="31" spans="1:17" ht="18.75" customHeight="1" x14ac:dyDescent="0.2"/>
    <row r="32" spans="1:17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</sheetData>
  <mergeCells count="6">
    <mergeCell ref="A17:C17"/>
    <mergeCell ref="A1:Q1"/>
    <mergeCell ref="A2:Q2"/>
    <mergeCell ref="A3:Q3"/>
    <mergeCell ref="C5:I5"/>
    <mergeCell ref="K5:Q5"/>
  </mergeCells>
  <printOptions horizontalCentered="1"/>
  <pageMargins left="0.7" right="0.7" top="0.75" bottom="0.75" header="0.3" footer="0.3"/>
  <pageSetup scale="80" orientation="portrait" r:id="rId1"/>
  <headerFooter>
    <oddHeader>&amp;L&amp;"Times New Roman,Bold"Schedule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Schedule 1A</vt:lpstr>
      <vt:lpstr>Schedule 1B</vt:lpstr>
      <vt:lpstr>Schedule 2</vt:lpstr>
      <vt:lpstr>Summary!Print_Area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3Q 2015 Management Packet WB</dc:title>
  <dc:creator>Workiva - Mark Svensson</dc:creator>
  <cp:lastModifiedBy>Mark Svensson</cp:lastModifiedBy>
  <cp:lastPrinted>2015-11-02T19:30:42Z</cp:lastPrinted>
  <dcterms:created xsi:type="dcterms:W3CDTF">2015-11-02T17:28:23Z</dcterms:created>
  <dcterms:modified xsi:type="dcterms:W3CDTF">2015-11-02T20:56:50Z</dcterms:modified>
</cp:coreProperties>
</file>